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19440" windowHeight="11640" tabRatio="700" firstSheet="1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6" l="1"/>
  <c r="F44" i="6" s="1"/>
  <c r="D44" i="6"/>
  <c r="B44" i="6"/>
  <c r="C44" i="6" s="1"/>
  <c r="E44" i="5"/>
  <c r="F44" i="5" s="1"/>
  <c r="D44" i="5"/>
  <c r="B44" i="5"/>
  <c r="C44" i="5" s="1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 s="1"/>
  <c r="Y23" i="7"/>
  <c r="X23" i="7"/>
  <c r="V23" i="7"/>
  <c r="W23" i="7" s="1"/>
  <c r="T23" i="7"/>
  <c r="S23" i="7"/>
  <c r="Q23" i="7"/>
  <c r="R23" i="7" s="1"/>
  <c r="O23" i="7"/>
  <c r="N23" i="7"/>
  <c r="L23" i="7"/>
  <c r="M23" i="7" s="1"/>
  <c r="J23" i="7"/>
  <c r="I23" i="7"/>
  <c r="G23" i="7"/>
  <c r="E23" i="7"/>
  <c r="D23" i="7"/>
  <c r="B23" i="7"/>
  <c r="D44" i="7" l="1"/>
  <c r="E44" i="7"/>
  <c r="B44" i="7"/>
  <c r="B8" i="7"/>
  <c r="B8" i="6"/>
  <c r="B8" i="5"/>
  <c r="B8" i="4"/>
  <c r="AD22" i="7" l="1"/>
  <c r="AC22" i="7"/>
  <c r="AA22" i="7"/>
  <c r="AB22" i="7" s="1"/>
  <c r="Y22" i="7"/>
  <c r="X22" i="7"/>
  <c r="V22" i="7"/>
  <c r="W22" i="7" s="1"/>
  <c r="T22" i="7"/>
  <c r="S22" i="7"/>
  <c r="Q22" i="7"/>
  <c r="R22" i="7" s="1"/>
  <c r="O22" i="7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B25" i="1"/>
  <c r="B16" i="7"/>
  <c r="D16" i="7"/>
  <c r="J24" i="7"/>
  <c r="E24" i="7"/>
  <c r="O24" i="7"/>
  <c r="T24" i="7"/>
  <c r="Y24" i="7"/>
  <c r="AD24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AD16" i="7"/>
  <c r="J17" i="7"/>
  <c r="O17" i="7"/>
  <c r="E17" i="7"/>
  <c r="T17" i="7"/>
  <c r="Y17" i="7"/>
  <c r="AD17" i="7"/>
  <c r="J18" i="7"/>
  <c r="O18" i="7"/>
  <c r="AD18" i="7"/>
  <c r="E18" i="7"/>
  <c r="T18" i="7"/>
  <c r="Y18" i="7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L17" i="7"/>
  <c r="M17" i="7" s="1"/>
  <c r="B17" i="7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0" i="6"/>
  <c r="M21" i="6"/>
  <c r="M24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B41" i="4"/>
  <c r="AE13" i="4"/>
  <c r="AE14" i="4"/>
  <c r="AE16" i="4"/>
  <c r="AE17" i="4"/>
  <c r="AE18" i="4"/>
  <c r="AE20" i="4"/>
  <c r="AE21" i="4"/>
  <c r="AE24" i="4"/>
  <c r="AD25" i="4"/>
  <c r="AE1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Y25" i="4"/>
  <c r="Z24" i="4" s="1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7" i="4" s="1"/>
  <c r="U14" i="4"/>
  <c r="U15" i="4"/>
  <c r="U16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6" i="4"/>
  <c r="P17" i="4"/>
  <c r="N25" i="4"/>
  <c r="N36" i="4" s="1"/>
  <c r="L25" i="4"/>
  <c r="M19" i="4" s="1"/>
  <c r="M15" i="4"/>
  <c r="M16" i="4"/>
  <c r="M17" i="4"/>
  <c r="M18" i="4"/>
  <c r="M21" i="4"/>
  <c r="M24" i="4"/>
  <c r="J25" i="4"/>
  <c r="K23" i="4" s="1"/>
  <c r="K16" i="4"/>
  <c r="K17" i="4"/>
  <c r="I25" i="4"/>
  <c r="N35" i="4" s="1"/>
  <c r="G25" i="4"/>
  <c r="H23" i="4" s="1"/>
  <c r="H16" i="4"/>
  <c r="H17" i="4"/>
  <c r="H21" i="4"/>
  <c r="E25" i="4"/>
  <c r="F19" i="4" s="1"/>
  <c r="F16" i="4"/>
  <c r="F17" i="4"/>
  <c r="F21" i="4"/>
  <c r="F24" i="4"/>
  <c r="D25" i="4"/>
  <c r="N34" i="4" s="1"/>
  <c r="B25" i="4"/>
  <c r="C19" i="4" s="1"/>
  <c r="C17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K13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 s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6" i="1"/>
  <c r="P15" i="1"/>
  <c r="P14" i="1"/>
  <c r="M24" i="1"/>
  <c r="M21" i="1"/>
  <c r="M19" i="1"/>
  <c r="M18" i="1"/>
  <c r="M17" i="1"/>
  <c r="M16" i="1"/>
  <c r="M15" i="1"/>
  <c r="M14" i="1"/>
  <c r="K19" i="1"/>
  <c r="K18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O39" i="1" s="1"/>
  <c r="P39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R13" i="1"/>
  <c r="P13" i="1"/>
  <c r="M13" i="1"/>
  <c r="F14" i="1"/>
  <c r="F15" i="1"/>
  <c r="F16" i="1"/>
  <c r="F17" i="1"/>
  <c r="F18" i="1"/>
  <c r="F19" i="1"/>
  <c r="F21" i="1"/>
  <c r="N37" i="1"/>
  <c r="P20" i="6" l="1"/>
  <c r="M20" i="5"/>
  <c r="K16" i="6"/>
  <c r="P16" i="5"/>
  <c r="F13" i="4"/>
  <c r="Z15" i="7"/>
  <c r="Z13" i="7"/>
  <c r="Z18" i="7"/>
  <c r="O39" i="4"/>
  <c r="AE23" i="4"/>
  <c r="AE22" i="4"/>
  <c r="AE15" i="4"/>
  <c r="Z24" i="7"/>
  <c r="Z15" i="4"/>
  <c r="Z14" i="4"/>
  <c r="Z13" i="4"/>
  <c r="Z20" i="4"/>
  <c r="Z23" i="4"/>
  <c r="Z22" i="4"/>
  <c r="Z19" i="4"/>
  <c r="Z18" i="4"/>
  <c r="Z16" i="4"/>
  <c r="U19" i="7"/>
  <c r="U17" i="7"/>
  <c r="U13" i="4"/>
  <c r="U23" i="4"/>
  <c r="U22" i="4"/>
  <c r="P24" i="7"/>
  <c r="P19" i="4"/>
  <c r="P23" i="4"/>
  <c r="P22" i="4"/>
  <c r="P24" i="4"/>
  <c r="H17" i="7"/>
  <c r="F16" i="7"/>
  <c r="F18" i="4"/>
  <c r="F23" i="4"/>
  <c r="F22" i="4"/>
  <c r="C16" i="4"/>
  <c r="C23" i="4"/>
  <c r="L34" i="4"/>
  <c r="C22" i="4"/>
  <c r="C13" i="4"/>
  <c r="K20" i="1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F37" i="1"/>
  <c r="H20" i="6"/>
  <c r="H19" i="6"/>
  <c r="M18" i="6"/>
  <c r="M13" i="6"/>
  <c r="P19" i="6"/>
  <c r="P14" i="6"/>
  <c r="Z21" i="6"/>
  <c r="L35" i="6"/>
  <c r="L40" i="6" s="1"/>
  <c r="M36" i="6" s="1"/>
  <c r="H22" i="6"/>
  <c r="O35" i="6"/>
  <c r="K22" i="6"/>
  <c r="AB25" i="6"/>
  <c r="AE25" i="6"/>
  <c r="M13" i="5"/>
  <c r="AB25" i="5"/>
  <c r="L35" i="5"/>
  <c r="L40" i="5" s="1"/>
  <c r="M39" i="5" s="1"/>
  <c r="H22" i="5"/>
  <c r="O38" i="5"/>
  <c r="O35" i="5"/>
  <c r="K22" i="5"/>
  <c r="U25" i="5"/>
  <c r="M14" i="4"/>
  <c r="P21" i="4"/>
  <c r="H19" i="4"/>
  <c r="H22" i="4"/>
  <c r="K13" i="4"/>
  <c r="K22" i="4"/>
  <c r="Z21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P25" i="1"/>
  <c r="Z25" i="1"/>
  <c r="F41" i="1"/>
  <c r="U25" i="1"/>
  <c r="B46" i="1"/>
  <c r="X25" i="7"/>
  <c r="N39" i="7" s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U14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19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AE15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6" i="7" s="1"/>
  <c r="L35" i="4"/>
  <c r="E46" i="4"/>
  <c r="J25" i="7"/>
  <c r="K17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M25" i="6" l="1"/>
  <c r="M25" i="5"/>
  <c r="U25" i="4"/>
  <c r="U25" i="6"/>
  <c r="AE25" i="4"/>
  <c r="C19" i="7"/>
  <c r="Z20" i="7"/>
  <c r="Z23" i="7"/>
  <c r="Z22" i="7"/>
  <c r="Z17" i="7"/>
  <c r="Z16" i="7"/>
  <c r="AE13" i="7"/>
  <c r="O38" i="7"/>
  <c r="AE23" i="7"/>
  <c r="AE22" i="7"/>
  <c r="AE19" i="7"/>
  <c r="AE24" i="7"/>
  <c r="AE16" i="7"/>
  <c r="AE14" i="7"/>
  <c r="U24" i="7"/>
  <c r="O37" i="7"/>
  <c r="U23" i="7"/>
  <c r="U22" i="7"/>
  <c r="U18" i="7"/>
  <c r="U21" i="7"/>
  <c r="U20" i="7"/>
  <c r="U15" i="7"/>
  <c r="P18" i="7"/>
  <c r="P23" i="7"/>
  <c r="P22" i="7"/>
  <c r="P17" i="7"/>
  <c r="H22" i="7"/>
  <c r="H23" i="7"/>
  <c r="F19" i="7"/>
  <c r="F17" i="7"/>
  <c r="F43" i="4"/>
  <c r="F44" i="4"/>
  <c r="C37" i="4"/>
  <c r="C44" i="4"/>
  <c r="C16" i="7"/>
  <c r="C17" i="7"/>
  <c r="F37" i="4"/>
  <c r="F38" i="1"/>
  <c r="K25" i="1"/>
  <c r="K22" i="7"/>
  <c r="K23" i="7"/>
  <c r="O40" i="5"/>
  <c r="P36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P35" i="5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C44" i="7" s="1"/>
  <c r="H15" i="7"/>
  <c r="H19" i="7"/>
  <c r="H16" i="7"/>
  <c r="H20" i="7"/>
  <c r="L35" i="7"/>
  <c r="H13" i="7"/>
  <c r="H14" i="7"/>
  <c r="H18" i="7"/>
  <c r="H24" i="7"/>
  <c r="P36" i="1" l="1"/>
  <c r="Z25" i="7"/>
  <c r="P39" i="4"/>
  <c r="P35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P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1" l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<sst xmlns="http://schemas.openxmlformats.org/spreadsheetml/2006/main" count="465" uniqueCount="65">
  <si>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</si>
  <si>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</si>
  <si>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</si>
  <si>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</si>
  <si>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</si>
  <si>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</si>
  <si>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</si>
  <si>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</si>
  <si>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</si>
  <si>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</si>
  <si>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</si>
  <si>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</si>
  <si>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</si>
  <si>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</si>
  <si>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</si>
  <si>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</si>
  <si>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</si>
  <si>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</si>
  <si>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</si>
  <si>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</si>
  <si>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</si>
  <si>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</si>
  <si>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</si>
  <si>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</si>
  <si>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</si>
  <si>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</si>
  <si>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</si>
  <si>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</si>
  <si>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</si>
  <si>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</si>
  <si>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</si>
  <si>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</si>
  <si>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</si>
  <si>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</si>
  <si>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</si>
  <si>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</si>
  <si>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</si>
  <si>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</si>
  <si>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</si>
  <si>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</si>
  <si>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</si>
  <si>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</si>
  <si>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</si>
  <si>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</si>
  <si>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</si>
  <si>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</si>
  <si>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</si>
  <si>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</si>
  <si>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</si>
  <si>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</si>
  <si>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</si>
  <si>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</si>
  <si>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</si>
  <si>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</si>
  <si>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</si>
  <si>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</si>
  <si>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</si>
  <si>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</si>
  <si>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</si>
  <si>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</si>
  <si>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</si>
  <si>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</si>
  <si>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</si>
  <si>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</si>
  <si>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Fundació Casa Amèrica Catalunya (FCAC)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</si>
</sst>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84-4D22-B3D8-8F770B05CAE7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84-4D22-B3D8-8F770B05CAE7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84-4D22-B3D8-8F770B05CAE7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84-4D22-B3D8-8F770B05CAE7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84-4D22-B3D8-8F770B05CAE7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84-4D22-B3D8-8F770B05CAE7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84-4D22-B3D8-8F770B05CAE7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84-4D22-B3D8-8F770B05CAE7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84-4D22-B3D8-8F770B05CAE7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84-4D22-B3D8-8F770B05CAE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84-4D22-B3D8-8F770B05C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28-427F-ABE3-5B157CEB8B4A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8-427F-ABE3-5B157CEB8B4A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28-427F-ABE3-5B157CEB8B4A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28-427F-ABE3-5B157CEB8B4A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28-427F-ABE3-5B157CEB8B4A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28-427F-ABE3-5B157CEB8B4A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28-427F-ABE3-5B157CEB8B4A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28-427F-ABE3-5B157CEB8B4A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28-427F-ABE3-5B157CEB8B4A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28-427F-ABE3-5B157CEB8B4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397345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D28-427F-ABE3-5B157CEB8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4A-473D-A35A-A5197DAAE0D1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73D-A35A-A5197DAAE0D1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4A-473D-A35A-A5197DAAE0D1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4A-473D-A35A-A5197DAAE0D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149</c:v>
                </c:pt>
                <c:pt idx="2">
                  <c:v>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24A-473D-A35A-A5197DAAE0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18-43E7-A0AD-DA8C49E796F3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18-43E7-A0AD-DA8C49E796F3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18-43E7-A0AD-DA8C49E796F3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18-43E7-A0AD-DA8C49E796F3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18-43E7-A0AD-DA8C49E796F3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18-43E7-A0AD-DA8C49E796F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330339.40000000002</c:v>
                </c:pt>
                <c:pt idx="2">
                  <c:v>67005.600000000006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118-43E7-A0AD-DA8C49E796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90" zoomScaleNormal="90" workbookViewId="0">
      <selection activeCell="J22" sqref="J22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I5" s="109"/>
      <c r="J5" s="109"/>
      <c r="K5" s="109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">
      <c r="A12" s="12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100"/>
      <c r="Y17" s="100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38</v>
      </c>
      <c r="H20" s="67">
        <f t="shared" si="2"/>
        <v>1</v>
      </c>
      <c r="I20" s="70">
        <v>163566.84</v>
      </c>
      <c r="J20" s="71">
        <v>197570.43</v>
      </c>
      <c r="K20" s="68">
        <f t="shared" si="3"/>
        <v>1</v>
      </c>
      <c r="L20" s="69">
        <v>10</v>
      </c>
      <c r="M20" s="67">
        <f t="shared" si="4"/>
        <v>1</v>
      </c>
      <c r="N20" s="70">
        <v>35483.06</v>
      </c>
      <c r="O20" s="71">
        <v>44749.5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96" t="s">
        <v>58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9"/>
      <c r="J21" s="99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1"/>
      <c r="Y21" s="101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9"/>
      <c r="J22" s="99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1"/>
      <c r="Y22" s="102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9"/>
      <c r="J23" s="99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1"/>
      <c r="Y23" s="102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/>
      <c r="H24" s="67" t="str">
        <f t="shared" si="2"/>
        <v/>
      </c>
      <c r="I24" s="70"/>
      <c r="J24" s="71"/>
      <c r="K24" s="68" t="str">
        <f t="shared" si="3"/>
        <v/>
      </c>
      <c r="L24" s="69"/>
      <c r="M24" s="67" t="str">
        <f t="shared" si="4"/>
        <v/>
      </c>
      <c r="N24" s="70"/>
      <c r="O24" s="71"/>
      <c r="P24" s="68" t="str">
        <f t="shared" si="5"/>
        <v/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" customHeight="1" thickBot="1" x14ac:dyDescent="0.3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38</v>
      </c>
      <c r="H25" s="17">
        <f t="shared" si="12"/>
        <v>1</v>
      </c>
      <c r="I25" s="18">
        <f t="shared" si="12"/>
        <v>163566.84</v>
      </c>
      <c r="J25" s="18">
        <f t="shared" si="12"/>
        <v>197570.43</v>
      </c>
      <c r="K25" s="19">
        <f t="shared" si="12"/>
        <v>1</v>
      </c>
      <c r="L25" s="16">
        <f t="shared" si="12"/>
        <v>10</v>
      </c>
      <c r="M25" s="17">
        <f t="shared" si="12"/>
        <v>1</v>
      </c>
      <c r="N25" s="18">
        <f t="shared" si="12"/>
        <v>35483.06</v>
      </c>
      <c r="O25" s="18">
        <f t="shared" si="12"/>
        <v>44749.5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25">
      <c r="A27" s="133" t="s">
        <v>62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11"/>
      <c r="B32" s="130"/>
      <c r="C32" s="131"/>
      <c r="D32" s="131"/>
      <c r="E32" s="131"/>
      <c r="F32" s="132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7" t="s">
        <v>3</v>
      </c>
      <c r="K34" s="108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1">
        <f>G25</f>
        <v>38</v>
      </c>
      <c r="M35" s="8">
        <f t="shared" si="18"/>
        <v>0.79166666666666663</v>
      </c>
      <c r="N35" s="62">
        <f>I25</f>
        <v>163566.84</v>
      </c>
      <c r="O35" s="62">
        <f>J25</f>
        <v>197570.43</v>
      </c>
      <c r="P35" s="60">
        <f t="shared" si="19"/>
        <v>0.81532885058195581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3" t="s">
        <v>2</v>
      </c>
      <c r="K36" s="104"/>
      <c r="L36" s="61">
        <f>L25</f>
        <v>10</v>
      </c>
      <c r="M36" s="8">
        <f t="shared" si="18"/>
        <v>0.20833333333333334</v>
      </c>
      <c r="N36" s="62">
        <f>N25</f>
        <v>35483.06</v>
      </c>
      <c r="O36" s="62">
        <f>O25</f>
        <v>44749.5</v>
      </c>
      <c r="P36" s="60">
        <f t="shared" si="19"/>
        <v>0.18467114941804416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3" t="s">
        <v>34</v>
      </c>
      <c r="K37" s="104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3" t="s">
        <v>5</v>
      </c>
      <c r="K38" s="104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3" t="s">
        <v>4</v>
      </c>
      <c r="K39" s="104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5" t="s">
        <v>0</v>
      </c>
      <c r="K40" s="106"/>
      <c r="L40" s="84">
        <f>SUM(L34:L39)</f>
        <v>48</v>
      </c>
      <c r="M40" s="17">
        <f>SUM(M34:M39)</f>
        <v>1</v>
      </c>
      <c r="N40" s="85">
        <f>SUM(N34:N39)</f>
        <v>199049.9</v>
      </c>
      <c r="O40" s="86">
        <f>SUM(O34:O39)</f>
        <v>242319.93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48</v>
      </c>
      <c r="C41" s="8">
        <f t="shared" si="14"/>
        <v>1</v>
      </c>
      <c r="D41" s="13">
        <f t="shared" si="15"/>
        <v>199049.9</v>
      </c>
      <c r="E41" s="23">
        <f t="shared" si="16"/>
        <v>242319.93</v>
      </c>
      <c r="F41" s="21">
        <f t="shared" si="17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25">
      <c r="A42" s="96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8" t="s">
        <v>63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48</v>
      </c>
      <c r="C46" s="17">
        <f>SUM(C34:C45)</f>
        <v>1</v>
      </c>
      <c r="D46" s="18">
        <f>SUM(D34:D45)</f>
        <v>199049.9</v>
      </c>
      <c r="E46" s="18">
        <f>SUM(E34:E45)</f>
        <v>242319.93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3">
    <mergeCell ref="I5:K5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C41" zoomScale="90" zoomScaleNormal="90" workbookViewId="0">
      <selection activeCell="N16" sqref="N16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1" t="s">
        <v>52</v>
      </c>
      <c r="J7" s="92">
        <v>44041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4" t="str">
        <f>'CONTRACTACIO 1r TR 2020'!B8</f>
        <v>Fundació Casa Amèrica Catalunya (FCAC)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">
      <c r="A12" s="12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18</v>
      </c>
      <c r="H20" s="67">
        <f t="shared" si="2"/>
        <v>1</v>
      </c>
      <c r="I20" s="70">
        <v>43889.27</v>
      </c>
      <c r="J20" s="71">
        <v>52199.47</v>
      </c>
      <c r="K20" s="21">
        <f t="shared" si="3"/>
        <v>1</v>
      </c>
      <c r="L20" s="69">
        <v>8</v>
      </c>
      <c r="M20" s="67">
        <f t="shared" si="4"/>
        <v>1</v>
      </c>
      <c r="N20" s="70">
        <v>3731</v>
      </c>
      <c r="O20" s="71">
        <v>4428.3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ref="C24" si="2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3">IF(G24,G24/$G$25,"")</f>
        <v/>
      </c>
      <c r="I24" s="70"/>
      <c r="J24" s="71"/>
      <c r="K24" s="68" t="str">
        <f t="shared" ref="K24" si="24">IF(J24,J24/$J$25,"")</f>
        <v/>
      </c>
      <c r="L24" s="69"/>
      <c r="M24" s="67" t="str">
        <f t="shared" ref="M24" si="25">IF(L24,L24/$L$25,"")</f>
        <v/>
      </c>
      <c r="N24" s="70"/>
      <c r="O24" s="71"/>
      <c r="P24" s="68" t="str">
        <f t="shared" ref="P24" si="26">IF(O24,O24/$O$25,"")</f>
        <v/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18</v>
      </c>
      <c r="H25" s="17">
        <f t="shared" si="32"/>
        <v>1</v>
      </c>
      <c r="I25" s="18">
        <f t="shared" si="32"/>
        <v>43889.27</v>
      </c>
      <c r="J25" s="18">
        <f t="shared" si="32"/>
        <v>52199.47</v>
      </c>
      <c r="K25" s="19">
        <f t="shared" si="32"/>
        <v>1</v>
      </c>
      <c r="L25" s="16">
        <f t="shared" si="32"/>
        <v>8</v>
      </c>
      <c r="M25" s="17">
        <f t="shared" si="32"/>
        <v>1</v>
      </c>
      <c r="N25" s="18">
        <f t="shared" si="32"/>
        <v>3731</v>
      </c>
      <c r="O25" s="18">
        <f t="shared" si="32"/>
        <v>4428.3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25">
      <c r="A27" s="133" t="s">
        <v>61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11"/>
      <c r="B32" s="118"/>
      <c r="C32" s="119"/>
      <c r="D32" s="119"/>
      <c r="E32" s="119"/>
      <c r="F32" s="120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7" t="s">
        <v>3</v>
      </c>
      <c r="K34" s="108"/>
      <c r="L34" s="58">
        <f>B25</f>
        <v>0</v>
      </c>
      <c r="M34" s="8" t="str">
        <f t="shared" ref="M34:M39" si="38">IF(L34,L34/$L$40,"")</f>
        <v/>
      </c>
      <c r="N34" s="59">
        <f>D25</f>
        <v>0</v>
      </c>
      <c r="O34" s="59">
        <f>E25</f>
        <v>0</v>
      </c>
      <c r="P34" s="60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3" t="s">
        <v>1</v>
      </c>
      <c r="K35" s="104"/>
      <c r="L35" s="61">
        <f>G25</f>
        <v>18</v>
      </c>
      <c r="M35" s="8">
        <f t="shared" si="38"/>
        <v>0.69230769230769229</v>
      </c>
      <c r="N35" s="62">
        <f>I25</f>
        <v>43889.27</v>
      </c>
      <c r="O35" s="62">
        <f>J25</f>
        <v>52199.47</v>
      </c>
      <c r="P35" s="60">
        <f t="shared" si="39"/>
        <v>0.92179985191011404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3" t="s">
        <v>2</v>
      </c>
      <c r="K36" s="104"/>
      <c r="L36" s="61">
        <f>L25</f>
        <v>8</v>
      </c>
      <c r="M36" s="8">
        <f t="shared" si="38"/>
        <v>0.30769230769230771</v>
      </c>
      <c r="N36" s="62">
        <f>N25</f>
        <v>3731</v>
      </c>
      <c r="O36" s="62">
        <f>O25</f>
        <v>4428.3</v>
      </c>
      <c r="P36" s="60">
        <f t="shared" si="39"/>
        <v>7.8200148089885929E-2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3" t="s">
        <v>34</v>
      </c>
      <c r="K37" s="104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3" t="s">
        <v>5</v>
      </c>
      <c r="K38" s="104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3" t="s">
        <v>4</v>
      </c>
      <c r="K39" s="104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5" t="s">
        <v>0</v>
      </c>
      <c r="K40" s="106"/>
      <c r="L40" s="84">
        <f>SUM(L34:L39)</f>
        <v>26</v>
      </c>
      <c r="M40" s="17">
        <f>SUM(M34:M39)</f>
        <v>1</v>
      </c>
      <c r="N40" s="85">
        <f>SUM(N34:N39)</f>
        <v>47620.27</v>
      </c>
      <c r="O40" s="86">
        <f>SUM(O34:O39)</f>
        <v>56627.770000000004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26</v>
      </c>
      <c r="C41" s="8">
        <f t="shared" si="34"/>
        <v>1</v>
      </c>
      <c r="D41" s="13">
        <f t="shared" si="35"/>
        <v>47620.27</v>
      </c>
      <c r="E41" s="23">
        <f t="shared" si="36"/>
        <v>56627.770000000004</v>
      </c>
      <c r="F41" s="21">
        <f t="shared" si="37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5" t="s">
        <v>63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26</v>
      </c>
      <c r="C46" s="17">
        <f>SUM(C34:C45)</f>
        <v>1</v>
      </c>
      <c r="D46" s="18">
        <f>SUM(D34:D45)</f>
        <v>47620.27</v>
      </c>
      <c r="E46" s="18">
        <f>SUM(E34:E45)</f>
        <v>56627.770000000004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4" zoomScale="90" zoomScaleNormal="90" workbookViewId="0">
      <selection activeCell="E24" sqref="E24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48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4" t="str">
        <f>'CONTRACTACIO 1r TR 2020'!B8</f>
        <v>Fundació Casa Amèrica Catalunya (FCAC)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19.899999999999999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">
      <c r="A12" s="128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48</v>
      </c>
      <c r="H20" s="67">
        <f t="shared" si="2"/>
        <v>1</v>
      </c>
      <c r="I20" s="70">
        <v>24940.59</v>
      </c>
      <c r="J20" s="71">
        <v>28865.49</v>
      </c>
      <c r="K20" s="68">
        <f t="shared" si="3"/>
        <v>1</v>
      </c>
      <c r="L20" s="69">
        <v>5</v>
      </c>
      <c r="M20" s="67">
        <f t="shared" si="4"/>
        <v>1</v>
      </c>
      <c r="N20" s="70">
        <v>7698.08</v>
      </c>
      <c r="O20" s="71">
        <v>8686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48</v>
      </c>
      <c r="H25" s="17">
        <f t="shared" si="22"/>
        <v>1</v>
      </c>
      <c r="I25" s="18">
        <f t="shared" si="22"/>
        <v>24940.59</v>
      </c>
      <c r="J25" s="18">
        <f t="shared" si="22"/>
        <v>28865.49</v>
      </c>
      <c r="K25" s="19">
        <f t="shared" si="22"/>
        <v>1</v>
      </c>
      <c r="L25" s="16">
        <f t="shared" si="22"/>
        <v>5</v>
      </c>
      <c r="M25" s="17">
        <f t="shared" si="22"/>
        <v>1</v>
      </c>
      <c r="N25" s="18">
        <f t="shared" si="22"/>
        <v>7698.08</v>
      </c>
      <c r="O25" s="18">
        <f t="shared" si="22"/>
        <v>8686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25">
      <c r="A27" s="133" t="s">
        <v>61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25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11"/>
      <c r="B32" s="130"/>
      <c r="C32" s="131"/>
      <c r="D32" s="131"/>
      <c r="E32" s="131"/>
      <c r="F32" s="132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7" t="s">
        <v>3</v>
      </c>
      <c r="K34" s="108"/>
      <c r="L34" s="58">
        <f>B25</f>
        <v>0</v>
      </c>
      <c r="M34" s="8" t="str">
        <f>IF(L34,L34/$L$40,"")</f>
        <v/>
      </c>
      <c r="N34" s="59">
        <f>D25</f>
        <v>0</v>
      </c>
      <c r="O34" s="59">
        <f>E25</f>
        <v>0</v>
      </c>
      <c r="P34" s="60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3" t="s">
        <v>1</v>
      </c>
      <c r="K35" s="104"/>
      <c r="L35" s="61">
        <f>G25</f>
        <v>48</v>
      </c>
      <c r="M35" s="8">
        <f>IF(L35,L35/$L$40,"")</f>
        <v>0.90566037735849059</v>
      </c>
      <c r="N35" s="62">
        <f>I25</f>
        <v>24940.59</v>
      </c>
      <c r="O35" s="62">
        <f>J25</f>
        <v>28865.49</v>
      </c>
      <c r="P35" s="60">
        <f>IF(O35,O35/$O$40,"")</f>
        <v>0.768690936098674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3" t="s">
        <v>2</v>
      </c>
      <c r="K36" s="104"/>
      <c r="L36" s="61">
        <f>L25</f>
        <v>5</v>
      </c>
      <c r="M36" s="8">
        <f>IF(L36,L36/$L$40,"")</f>
        <v>9.4339622641509441E-2</v>
      </c>
      <c r="N36" s="62">
        <f>N25</f>
        <v>7698.08</v>
      </c>
      <c r="O36" s="62">
        <f>O25</f>
        <v>8686</v>
      </c>
      <c r="P36" s="60">
        <f>IF(O36,O36/$O$40,"")</f>
        <v>0.23130906390132586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3" t="s">
        <v>34</v>
      </c>
      <c r="K37" s="104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3" t="s">
        <v>5</v>
      </c>
      <c r="K38" s="104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3" t="s">
        <v>4</v>
      </c>
      <c r="K39" s="104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5" t="s">
        <v>0</v>
      </c>
      <c r="K40" s="106"/>
      <c r="L40" s="84">
        <f>SUM(L34:L39)</f>
        <v>53</v>
      </c>
      <c r="M40" s="17">
        <f>SUM(M34:M39)</f>
        <v>1</v>
      </c>
      <c r="N40" s="85">
        <f>SUM(N34:N39)</f>
        <v>32638.67</v>
      </c>
      <c r="O40" s="86">
        <f>SUM(O34:O39)</f>
        <v>37551.490000000005</v>
      </c>
      <c r="P40" s="87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53</v>
      </c>
      <c r="C41" s="8">
        <f t="shared" si="24"/>
        <v>1</v>
      </c>
      <c r="D41" s="13">
        <f t="shared" si="25"/>
        <v>32638.67</v>
      </c>
      <c r="E41" s="23">
        <f t="shared" si="26"/>
        <v>37551.490000000005</v>
      </c>
      <c r="F41" s="21">
        <f t="shared" si="27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8" t="s">
        <v>63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53</v>
      </c>
      <c r="C46" s="17">
        <f>SUM(C34:C45)</f>
        <v>1</v>
      </c>
      <c r="D46" s="18">
        <f>SUM(D34:D45)</f>
        <v>32638.67</v>
      </c>
      <c r="E46" s="18">
        <f>SUM(E34:E45)</f>
        <v>37551.490000000005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90" zoomScaleNormal="90" workbookViewId="0">
      <selection activeCell="O22" sqref="O22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49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4" t="str">
        <f>'CONTRACTACIO 1r TR 2020'!B8</f>
        <v>Fundació Casa Amèrica Catalunya (FCAC)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">
      <c r="A12" s="128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45</v>
      </c>
      <c r="H20" s="67">
        <f t="shared" si="2"/>
        <v>1</v>
      </c>
      <c r="I20" s="70">
        <v>45328.35</v>
      </c>
      <c r="J20" s="71">
        <v>51704.01</v>
      </c>
      <c r="K20" s="68">
        <f t="shared" si="3"/>
        <v>1</v>
      </c>
      <c r="L20" s="69">
        <v>5</v>
      </c>
      <c r="M20" s="67">
        <f>IF(L20,L20/$L$25,"")</f>
        <v>1</v>
      </c>
      <c r="N20" s="70">
        <v>8103.14</v>
      </c>
      <c r="O20" s="71">
        <v>9141.7999999999993</v>
      </c>
      <c r="P20" s="68">
        <f>IF(O20,O20/$O$25,"")</f>
        <v>1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45</v>
      </c>
      <c r="H25" s="17">
        <f t="shared" si="30"/>
        <v>1</v>
      </c>
      <c r="I25" s="18">
        <f t="shared" si="30"/>
        <v>45328.35</v>
      </c>
      <c r="J25" s="18">
        <f t="shared" si="30"/>
        <v>51704.01</v>
      </c>
      <c r="K25" s="19">
        <f t="shared" si="30"/>
        <v>1</v>
      </c>
      <c r="L25" s="16">
        <f t="shared" si="30"/>
        <v>5</v>
      </c>
      <c r="M25" s="17">
        <f t="shared" si="30"/>
        <v>1</v>
      </c>
      <c r="N25" s="18">
        <f t="shared" si="30"/>
        <v>8103.14</v>
      </c>
      <c r="O25" s="18">
        <f t="shared" si="30"/>
        <v>9141.7999999999993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25">
      <c r="A27" s="133" t="s">
        <v>60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11"/>
      <c r="B32" s="130"/>
      <c r="C32" s="131"/>
      <c r="D32" s="131"/>
      <c r="E32" s="131"/>
      <c r="F32" s="132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7" t="s">
        <v>3</v>
      </c>
      <c r="K34" s="108"/>
      <c r="L34" s="58">
        <f>B25</f>
        <v>0</v>
      </c>
      <c r="M34" s="8" t="str">
        <f t="shared" ref="M34:M39" si="36">IF(L34,L34/$L$40,"")</f>
        <v/>
      </c>
      <c r="N34" s="59">
        <f>D25</f>
        <v>0</v>
      </c>
      <c r="O34" s="59">
        <f>E25</f>
        <v>0</v>
      </c>
      <c r="P34" s="60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3" t="s">
        <v>1</v>
      </c>
      <c r="K35" s="104"/>
      <c r="L35" s="61">
        <f>G25</f>
        <v>45</v>
      </c>
      <c r="M35" s="8">
        <f t="shared" si="36"/>
        <v>0.9</v>
      </c>
      <c r="N35" s="62">
        <f>I25</f>
        <v>45328.35</v>
      </c>
      <c r="O35" s="62">
        <f>J25</f>
        <v>51704.01</v>
      </c>
      <c r="P35" s="60">
        <f t="shared" si="37"/>
        <v>0.84975465032021114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3" t="s">
        <v>2</v>
      </c>
      <c r="K36" s="104"/>
      <c r="L36" s="61">
        <f>L25</f>
        <v>5</v>
      </c>
      <c r="M36" s="8">
        <f t="shared" si="36"/>
        <v>0.1</v>
      </c>
      <c r="N36" s="62">
        <f>N25</f>
        <v>8103.14</v>
      </c>
      <c r="O36" s="62">
        <f>O25</f>
        <v>9141.7999999999993</v>
      </c>
      <c r="P36" s="60">
        <f t="shared" si="37"/>
        <v>0.15024534967978895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3" t="s">
        <v>34</v>
      </c>
      <c r="K37" s="104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3" t="s">
        <v>5</v>
      </c>
      <c r="K38" s="104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3" t="s">
        <v>4</v>
      </c>
      <c r="K39" s="104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5" t="s">
        <v>0</v>
      </c>
      <c r="K40" s="106"/>
      <c r="L40" s="84">
        <f>SUM(L34:L39)</f>
        <v>50</v>
      </c>
      <c r="M40" s="17">
        <f>SUM(M34:M39)</f>
        <v>1</v>
      </c>
      <c r="N40" s="85">
        <f>SUM(N34:N39)</f>
        <v>53431.49</v>
      </c>
      <c r="O40" s="86">
        <f>SUM(O34:O39)</f>
        <v>60845.81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50</v>
      </c>
      <c r="C41" s="8">
        <f t="shared" si="32"/>
        <v>1</v>
      </c>
      <c r="D41" s="13">
        <f t="shared" si="33"/>
        <v>53431.49</v>
      </c>
      <c r="E41" s="23">
        <f t="shared" si="34"/>
        <v>60845.81</v>
      </c>
      <c r="F41" s="21">
        <f t="shared" si="35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5" t="s">
        <v>63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50</v>
      </c>
      <c r="C46" s="17">
        <f>SUM(C34:C45)</f>
        <v>1</v>
      </c>
      <c r="D46" s="18">
        <f>SUM(D34:D45)</f>
        <v>53431.49</v>
      </c>
      <c r="E46" s="18">
        <f>SUM(E34:E45)</f>
        <v>60845.81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zoomScale="90" zoomScaleNormal="90" workbookViewId="0">
      <selection activeCell="C9" sqref="C9"/>
    </sheetView>
  </sheetViews>
  <sheetFormatPr defaultColWidth="9.140625" defaultRowHeight="15" x14ac:dyDescent="0.25"/>
  <cols>
    <col min="1" max="1" width="30.42578125" style="27" customWidth="1"/>
    <col min="2" max="2" width="11.140625" style="63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4" t="str">
        <f>'CONTRACTACIO 1r TR 2020'!B8</f>
        <v>Fundació Casa Amèrica Catalunya (FCAC)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3" t="s">
        <v>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5"/>
    </row>
    <row r="11" spans="1:31" ht="30" customHeight="1" thickBot="1" x14ac:dyDescent="0.3">
      <c r="A11" s="156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47" t="s">
        <v>4</v>
      </c>
      <c r="W11" s="148"/>
      <c r="X11" s="148"/>
      <c r="Y11" s="148"/>
      <c r="Z11" s="149"/>
      <c r="AA11" s="150" t="s">
        <v>5</v>
      </c>
      <c r="AB11" s="151"/>
      <c r="AC11" s="151"/>
      <c r="AD11" s="151"/>
      <c r="AE11" s="152"/>
    </row>
    <row r="12" spans="1:31" ht="39" customHeight="1" thickBot="1" x14ac:dyDescent="0.3">
      <c r="A12" s="157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0</v>
      </c>
      <c r="H13" s="20" t="str">
        <f t="shared" ref="H13:H24" si="2">IF(G13,G13/$G$25,"")</f>
        <v/>
      </c>
      <c r="I13" s="10">
        <f>'CONTRACTACIO 1r TR 2020'!I13+'CONTRACTACIO 2n TR 2020'!I13+'CONTRACTACIO 3r TR 2020'!I13+'CONTRACTACIO 4t TR 2020'!I13</f>
        <v>0</v>
      </c>
      <c r="J13" s="10">
        <f>'CONTRACTACIO 1r TR 2020'!J13+'CONTRACTACIO 2n TR 2020'!J13+'CONTRACTACIO 3r TR 2020'!J13+'CONTRACTACIO 4t TR 2020'!J13</f>
        <v>0</v>
      </c>
      <c r="K13" s="21" t="str">
        <f t="shared" ref="K13:K24" si="3">IF(J13,J13/$J$25,"")</f>
        <v/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0</v>
      </c>
      <c r="H18" s="20" t="str">
        <f t="shared" si="2"/>
        <v/>
      </c>
      <c r="I18" s="13">
        <f>'CONTRACTACIO 1r TR 2020'!I18+'CONTRACTACIO 2n TR 2020'!I18+'CONTRACTACIO 3r TR 2020'!I18+'CONTRACTACIO 4t TR 2020'!I18</f>
        <v>0</v>
      </c>
      <c r="J18" s="13">
        <f>'CONTRACTACIO 1r TR 2020'!J18+'CONTRACTACIO 2n TR 2020'!J18+'CONTRACTACIO 3r TR 2020'!J18+'CONTRACTACIO 4t TR 2020'!J18</f>
        <v>0</v>
      </c>
      <c r="K18" s="21" t="str">
        <f t="shared" si="3"/>
        <v/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0</v>
      </c>
      <c r="H19" s="20" t="str">
        <f t="shared" si="2"/>
        <v/>
      </c>
      <c r="I19" s="13">
        <f>'CONTRACTACIO 1r TR 2020'!I19+'CONTRACTACIO 2n TR 2020'!I19+'CONTRACTACIO 3r TR 2020'!I19+'CONTRACTACIO 4t TR 2020'!I19</f>
        <v>0</v>
      </c>
      <c r="J19" s="13">
        <f>'CONTRACTACIO 1r TR 2020'!J19+'CONTRACTACIO 2n TR 2020'!J19+'CONTRACTACIO 3r TR 2020'!J19+'CONTRACTACIO 4t TR 2020'!J19</f>
        <v>0</v>
      </c>
      <c r="K19" s="21" t="str">
        <f t="shared" si="3"/>
        <v/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0</v>
      </c>
      <c r="C20" s="20" t="str">
        <f t="shared" si="0"/>
        <v/>
      </c>
      <c r="D20" s="13">
        <f>'CONTRACTACIO 1r TR 2020'!D20+'CONTRACTACIO 2n TR 2020'!D20+'CONTRACTACIO 3r TR 2020'!D20+'CONTRACTACIO 4t TR 2020'!D20</f>
        <v>0</v>
      </c>
      <c r="E20" s="13">
        <f>'CONTRACTACIO 1r TR 2020'!E20+'CONTRACTACIO 2n TR 2020'!E20+'CONTRACTACIO 3r TR 2020'!E20+'CONTRACTACIO 4t TR 2020'!E20</f>
        <v>0</v>
      </c>
      <c r="F20" s="21" t="str">
        <f t="shared" si="1"/>
        <v/>
      </c>
      <c r="G20" s="9">
        <f>'CONTRACTACIO 1r TR 2020'!G20+'CONTRACTACIO 2n TR 2020'!G20+'CONTRACTACIO 3r TR 2020'!G20+'CONTRACTACIO 4t TR 2020'!G20</f>
        <v>149</v>
      </c>
      <c r="H20" s="20">
        <f t="shared" si="2"/>
        <v>1</v>
      </c>
      <c r="I20" s="13">
        <f>'CONTRACTACIO 1r TR 2020'!I20+'CONTRACTACIO 2n TR 2020'!I20+'CONTRACTACIO 3r TR 2020'!I20+'CONTRACTACIO 4t TR 2020'!I20</f>
        <v>277725.05</v>
      </c>
      <c r="J20" s="13">
        <f>'CONTRACTACIO 1r TR 2020'!J20+'CONTRACTACIO 2n TR 2020'!J20+'CONTRACTACIO 3r TR 2020'!J20+'CONTRACTACIO 4t TR 2020'!J20</f>
        <v>330339.40000000002</v>
      </c>
      <c r="K20" s="21">
        <f t="shared" si="3"/>
        <v>1</v>
      </c>
      <c r="L20" s="9">
        <f>'CONTRACTACIO 1r TR 2020'!L20+'CONTRACTACIO 2n TR 2020'!L20+'CONTRACTACIO 3r TR 2020'!L20+'CONTRACTACIO 4t TR 2020'!L20</f>
        <v>28</v>
      </c>
      <c r="M20" s="20">
        <f t="shared" si="4"/>
        <v>1</v>
      </c>
      <c r="N20" s="13">
        <f>'CONTRACTACIO 1r TR 2020'!N20+'CONTRACTACIO 2n TR 2020'!N20+'CONTRACTACIO 3r TR 2020'!N20+'CONTRACTACIO 4t TR 2020'!N20</f>
        <v>55015.28</v>
      </c>
      <c r="O20" s="13">
        <f>'CONTRACTACIO 1r TR 2020'!O20+'CONTRACTACIO 2n TR 2020'!O20+'CONTRACTACIO 3r TR 2020'!O20+'CONTRACTACIO 4t TR 2020'!O20</f>
        <v>67005.600000000006</v>
      </c>
      <c r="P20" s="21">
        <f t="shared" si="5"/>
        <v>1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25">
      <c r="A22" s="93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25">
      <c r="A23" s="95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25">
      <c r="A24" s="98" t="s">
        <v>63</v>
      </c>
      <c r="B24" s="82">
        <f>'CONTRACTACIO 1r TR 2020'!B24+'CONTRACTACIO 2n TR 2020'!B24+'CONTRACTACIO 3r TR 2020'!B24+'CONTRACTACIO 4t TR 2020'!B24</f>
        <v>0</v>
      </c>
      <c r="C24" s="67" t="str">
        <f t="shared" si="0"/>
        <v/>
      </c>
      <c r="D24" s="78">
        <f>'CONTRACTACIO 1r TR 2020'!D24+'CONTRACTACIO 2n TR 2020'!D24+'CONTRACTACIO 3r TR 2020'!D24+'CONTRACTACIO 4t TR 2020'!D24</f>
        <v>0</v>
      </c>
      <c r="E24" s="79">
        <f>'CONTRACTACIO 1r TR 2020'!E24+'CONTRACTACIO 2n TR 2020'!E24+'CONTRACTACIO 3r TR 2020'!E24+'CONTRACTACIO 4t TR 2020'!E24</f>
        <v>0</v>
      </c>
      <c r="F24" s="68" t="str">
        <f t="shared" si="1"/>
        <v/>
      </c>
      <c r="G24" s="82">
        <f>'CONTRACTACIO 1r TR 2020'!G24+'CONTRACTACIO 2n TR 2020'!G24+'CONTRACTACIO 3r TR 2020'!G24+'CONTRACTACIO 4t TR 2020'!G24</f>
        <v>0</v>
      </c>
      <c r="H24" s="67" t="str">
        <f t="shared" si="2"/>
        <v/>
      </c>
      <c r="I24" s="78">
        <f>'CONTRACTACIO 1r TR 2020'!I24+'CONTRACTACIO 2n TR 2020'!I24+'CONTRACTACIO 3r TR 2020'!I24+'CONTRACTACIO 4t TR 2020'!I24</f>
        <v>0</v>
      </c>
      <c r="J24" s="79">
        <f>'CONTRACTACIO 1r TR 2020'!J24+'CONTRACTACIO 2n TR 2020'!J24+'CONTRACTACIO 3r TR 2020'!J24+'CONTRACTACIO 4t TR 2020'!J24</f>
        <v>0</v>
      </c>
      <c r="K24" s="68" t="str">
        <f t="shared" si="3"/>
        <v/>
      </c>
      <c r="L24" s="82">
        <f>'CONTRACTACIO 1r TR 2020'!L24+'CONTRACTACIO 2n TR 2020'!L24+'CONTRACTACIO 3r TR 2020'!L24+'CONTRACTACIO 4t TR 2020'!L24</f>
        <v>0</v>
      </c>
      <c r="M24" s="67" t="str">
        <f t="shared" si="4"/>
        <v/>
      </c>
      <c r="N24" s="78">
        <f>'CONTRACTACIO 1r TR 2020'!N24+'CONTRACTACIO 2n TR 2020'!N24+'CONTRACTACIO 3r TR 2020'!N24+'CONTRACTACIO 4t TR 2020'!N24</f>
        <v>0</v>
      </c>
      <c r="O24" s="79">
        <f>'CONTRACTACIO 1r TR 2020'!O24+'CONTRACTACIO 2n TR 2020'!O24+'CONTRACTACIO 3r TR 2020'!O24+'CONTRACTACIO 4t TR 2020'!O24</f>
        <v>0</v>
      </c>
      <c r="P24" s="68" t="str">
        <f t="shared" si="5"/>
        <v/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" customHeight="1" thickBot="1" x14ac:dyDescent="0.3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149</v>
      </c>
      <c r="H25" s="17">
        <f t="shared" si="12"/>
        <v>1</v>
      </c>
      <c r="I25" s="18">
        <f t="shared" si="12"/>
        <v>277725.05</v>
      </c>
      <c r="J25" s="18">
        <f t="shared" si="12"/>
        <v>330339.40000000002</v>
      </c>
      <c r="K25" s="19">
        <f t="shared" si="12"/>
        <v>1</v>
      </c>
      <c r="L25" s="16">
        <f t="shared" si="12"/>
        <v>28</v>
      </c>
      <c r="M25" s="17">
        <f t="shared" si="12"/>
        <v>1</v>
      </c>
      <c r="N25" s="18">
        <f t="shared" si="12"/>
        <v>55015.28</v>
      </c>
      <c r="O25" s="18">
        <f t="shared" si="12"/>
        <v>67005.600000000006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15" hidden="1" customHeight="1" x14ac:dyDescent="0.25">
      <c r="A27" s="133" t="s">
        <v>59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25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25">
      <c r="A31" s="158" t="s">
        <v>10</v>
      </c>
      <c r="B31" s="161" t="s">
        <v>17</v>
      </c>
      <c r="C31" s="162"/>
      <c r="D31" s="162"/>
      <c r="E31" s="162"/>
      <c r="F31" s="163"/>
      <c r="G31" s="25"/>
      <c r="H31" s="55"/>
      <c r="I31" s="55"/>
      <c r="J31" s="167" t="s">
        <v>15</v>
      </c>
      <c r="K31" s="168"/>
      <c r="L31" s="161" t="s">
        <v>16</v>
      </c>
      <c r="M31" s="162"/>
      <c r="N31" s="162"/>
      <c r="O31" s="162"/>
      <c r="P31" s="163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">
      <c r="A32" s="159"/>
      <c r="B32" s="164"/>
      <c r="C32" s="165"/>
      <c r="D32" s="165"/>
      <c r="E32" s="165"/>
      <c r="F32" s="166"/>
      <c r="G32" s="25"/>
      <c r="J32" s="169"/>
      <c r="K32" s="170"/>
      <c r="L32" s="173"/>
      <c r="M32" s="174"/>
      <c r="N32" s="174"/>
      <c r="O32" s="174"/>
      <c r="P32" s="175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15" customHeight="1" thickBot="1" x14ac:dyDescent="0.3">
      <c r="A33" s="160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71"/>
      <c r="K33" s="172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7" t="s">
        <v>3</v>
      </c>
      <c r="K34" s="108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1">
        <f>G25</f>
        <v>149</v>
      </c>
      <c r="M35" s="8">
        <f t="shared" si="18"/>
        <v>0.84180790960451979</v>
      </c>
      <c r="N35" s="62">
        <f>I25</f>
        <v>277725.05</v>
      </c>
      <c r="O35" s="62">
        <f>J25</f>
        <v>330339.40000000002</v>
      </c>
      <c r="P35" s="60">
        <f t="shared" si="19"/>
        <v>0.83136669644767147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3" t="s">
        <v>2</v>
      </c>
      <c r="K36" s="104"/>
      <c r="L36" s="61">
        <f>L25</f>
        <v>28</v>
      </c>
      <c r="M36" s="8">
        <f t="shared" si="18"/>
        <v>0.15819209039548024</v>
      </c>
      <c r="N36" s="62">
        <f>N25</f>
        <v>55015.28</v>
      </c>
      <c r="O36" s="62">
        <f>O25</f>
        <v>67005.600000000006</v>
      </c>
      <c r="P36" s="60">
        <f t="shared" si="19"/>
        <v>0.16863330355232858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3" t="s">
        <v>34</v>
      </c>
      <c r="K37" s="104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3" t="s">
        <v>5</v>
      </c>
      <c r="K38" s="104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3" t="s">
        <v>4</v>
      </c>
      <c r="K39" s="104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05" t="s">
        <v>0</v>
      </c>
      <c r="K40" s="106"/>
      <c r="L40" s="84">
        <f>SUM(L34:L39)</f>
        <v>177</v>
      </c>
      <c r="M40" s="17">
        <f>SUM(M34:M39)</f>
        <v>1</v>
      </c>
      <c r="N40" s="85">
        <f>SUM(N34:N39)</f>
        <v>332740.32999999996</v>
      </c>
      <c r="O40" s="86">
        <f>SUM(O34:O39)</f>
        <v>397345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177</v>
      </c>
      <c r="C41" s="8">
        <f>IF(B41,B41/$B$46,"")</f>
        <v>1</v>
      </c>
      <c r="D41" s="13">
        <f t="shared" si="15"/>
        <v>332740.32999999996</v>
      </c>
      <c r="E41" s="23">
        <f t="shared" si="16"/>
        <v>397345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0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5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7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5" t="s">
        <v>63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30" customHeight="1" thickBot="1" x14ac:dyDescent="0.3">
      <c r="A46" s="65" t="s">
        <v>0</v>
      </c>
      <c r="B46" s="16">
        <f>SUM(B34:B45)</f>
        <v>177</v>
      </c>
      <c r="C46" s="17">
        <f>SUM(C34:C45)</f>
        <v>1</v>
      </c>
      <c r="D46" s="18">
        <f>SUM(D34:D45)</f>
        <v>332740.32999999996</v>
      </c>
      <c r="E46" s="18">
        <f>SUM(E34:E45)</f>
        <v>397345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30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2021-04-12T10:28:59Z</dcterms:modified>
</cp:coreProperties>
</file>