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700" firstSheet="2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E44" i="7" l="1"/>
  <c r="F44" i="7" s="1"/>
  <c r="D44" i="7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AA21" i="7"/>
  <c r="AB21" i="7" s="1"/>
  <c r="Q21" i="7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R15" i="7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4" i="4"/>
  <c r="J25" i="4"/>
  <c r="K16" i="4"/>
  <c r="K17" i="4"/>
  <c r="I25" i="4"/>
  <c r="N35" i="4" s="1"/>
  <c r="G25" i="4"/>
  <c r="H21" i="4" s="1"/>
  <c r="H16" i="4"/>
  <c r="H17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H21" i="6" l="1"/>
  <c r="M21" i="5"/>
  <c r="M21" i="4"/>
  <c r="R21" i="7"/>
  <c r="O37" i="4"/>
  <c r="P16" i="1"/>
  <c r="P25" i="1" s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H20" i="6"/>
  <c r="H19" i="6"/>
  <c r="M18" i="6"/>
  <c r="M13" i="6"/>
  <c r="P19" i="6"/>
  <c r="P14" i="6"/>
  <c r="Z21" i="6"/>
  <c r="L35" i="6"/>
  <c r="H22" i="6"/>
  <c r="O35" i="6"/>
  <c r="O40" i="6" s="1"/>
  <c r="P35" i="6" s="1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K25" i="1"/>
  <c r="L35" i="1"/>
  <c r="Z25" i="1"/>
  <c r="F41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C42" i="5" s="1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H22" i="7" s="1"/>
  <c r="M25" i="6" l="1"/>
  <c r="C42" i="6"/>
  <c r="M21" i="7"/>
  <c r="L40" i="6"/>
  <c r="M36" i="6" s="1"/>
  <c r="U25" i="6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P35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C42" i="7" s="1"/>
  <c r="H15" i="7"/>
  <c r="H19" i="7"/>
  <c r="H16" i="7"/>
  <c r="H20" i="7"/>
  <c r="L35" i="7"/>
  <c r="H13" i="7"/>
  <c r="H14" i="7"/>
  <c r="H18" i="7"/>
  <c r="H24" i="7"/>
  <c r="M35" i="1" l="1"/>
  <c r="M37" i="1"/>
  <c r="P35" i="1"/>
  <c r="Z25" i="7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<sst xmlns="http://schemas.openxmlformats.org/spreadsheetml/2006/main" count="465" uniqueCount="65">
  <si>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</si>
  <si>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</si>
  <si>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</si>
  <si>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</si>
  <si>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</si>
  <si>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</si>
  <si>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</si>
  <si>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</si>
  <si>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</si>
  <si>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</si>
  <si>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</si>
  <si>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</si>
  <si>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</si>
  <si>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</si>
  <si>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</si>
  <si>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</si>
  <si>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</si>
  <si>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</si>
  <si>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</si>
  <si>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</si>
  <si>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</si>
  <si>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</si>
  <si>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</si>
  <si>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</si>
  <si>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</si>
  <si>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</si>
  <si>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</si>
  <si>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</si>
  <si>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</si>
  <si>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</si>
  <si>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</si>
  <si>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</si>
  <si>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</si>
  <si>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</si>
  <si>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</si>
  <si>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</si>
  <si>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</si>
  <si>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</si>
  <si>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</si>
  <si>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</si>
  <si>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</si>
  <si>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</si>
  <si>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</si>
  <si>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</si>
  <si>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</si>
  <si>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</si>
  <si>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</si>
  <si>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</si>
  <si>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</si>
  <si>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</si>
  <si>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</si>
  <si>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</si>
  <si>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</si>
  <si>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</si>
  <si>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</si>
  <si>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</si>
  <si>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</si>
  <si>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</si>
  <si>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</si>
  <si>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</si>
  <si>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</si>
  <si>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</si>
  <si>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</si>
  <si>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</si>
  <si>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FUNDACIÓ PI i SUNYER, D’ESTUDIS AUTONÒMICS i LOCALS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</si>
</sst>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60</c:v>
                </c:pt>
                <c:pt idx="8">
                  <c:v>104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1551.34</c:v>
                </c:pt>
                <c:pt idx="7">
                  <c:v>94940.049999999988</c:v>
                </c:pt>
                <c:pt idx="8">
                  <c:v>28789.009999999995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127</c:v>
                </c:pt>
                <c:pt idx="2">
                  <c:v>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107623.05999999998</c:v>
                </c:pt>
                <c:pt idx="2">
                  <c:v>17657.339999999997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40" zoomScale="90" zoomScaleNormal="90" workbookViewId="0">
      <selection activeCell="N22" sqref="N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5.128205128205128E-2</v>
      </c>
      <c r="I19" s="6">
        <v>1154.28</v>
      </c>
      <c r="J19" s="7">
        <v>1396.68</v>
      </c>
      <c r="K19" s="21">
        <f t="shared" si="3"/>
        <v>2.0437067140099734E-2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18</v>
      </c>
      <c r="H20" s="66">
        <f t="shared" si="2"/>
        <v>0.46153846153846156</v>
      </c>
      <c r="I20" s="69">
        <v>55876.81</v>
      </c>
      <c r="J20" s="70">
        <v>63563.13</v>
      </c>
      <c r="K20" s="67">
        <f t="shared" si="3"/>
        <v>0.93009419154343698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19</v>
      </c>
      <c r="H21" s="20">
        <f t="shared" si="2"/>
        <v>0.48717948717948717</v>
      </c>
      <c r="I21" s="98">
        <v>2806.35</v>
      </c>
      <c r="J21" s="98">
        <v>3380.72</v>
      </c>
      <c r="K21" s="21">
        <f t="shared" si="3"/>
        <v>4.9468741316463304E-2</v>
      </c>
      <c r="L21" s="2">
        <v>10</v>
      </c>
      <c r="M21" s="20">
        <f t="shared" si="4"/>
        <v>1</v>
      </c>
      <c r="N21" s="6">
        <v>5030.34</v>
      </c>
      <c r="O21" s="7">
        <v>6070.28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39</v>
      </c>
      <c r="H25" s="17">
        <f t="shared" si="12"/>
        <v>1</v>
      </c>
      <c r="I25" s="18">
        <f t="shared" si="12"/>
        <v>59837.439999999995</v>
      </c>
      <c r="J25" s="18">
        <f t="shared" si="12"/>
        <v>68340.53</v>
      </c>
      <c r="K25" s="19">
        <f t="shared" si="12"/>
        <v>1</v>
      </c>
      <c r="L25" s="16">
        <f t="shared" si="12"/>
        <v>10</v>
      </c>
      <c r="M25" s="17">
        <f t="shared" si="12"/>
        <v>1</v>
      </c>
      <c r="N25" s="18">
        <f t="shared" si="12"/>
        <v>5030.34</v>
      </c>
      <c r="O25" s="18">
        <f t="shared" si="12"/>
        <v>6070.28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49" t="s">
        <v>61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39</v>
      </c>
      <c r="M35" s="8">
        <f t="shared" si="18"/>
        <v>0.79591836734693877</v>
      </c>
      <c r="N35" s="61">
        <f>I25</f>
        <v>59837.439999999995</v>
      </c>
      <c r="O35" s="61">
        <f>J25</f>
        <v>68340.53</v>
      </c>
      <c r="P35" s="59">
        <f t="shared" si="19"/>
        <v>0.91842206797641368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10</v>
      </c>
      <c r="M36" s="8">
        <f t="shared" si="18"/>
        <v>0.20408163265306123</v>
      </c>
      <c r="N36" s="61">
        <f>N25</f>
        <v>5030.34</v>
      </c>
      <c r="O36" s="61">
        <f>O25</f>
        <v>6070.28</v>
      </c>
      <c r="P36" s="59">
        <f t="shared" si="19"/>
        <v>8.1577932023586361E-2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</v>
      </c>
      <c r="C40" s="8">
        <f t="shared" si="14"/>
        <v>4.0816326530612242E-2</v>
      </c>
      <c r="D40" s="13">
        <f t="shared" si="15"/>
        <v>1154.28</v>
      </c>
      <c r="E40" s="23">
        <f t="shared" si="16"/>
        <v>1396.68</v>
      </c>
      <c r="F40" s="21">
        <f t="shared" si="17"/>
        <v>1.8769853466183206E-2</v>
      </c>
      <c r="G40" s="25"/>
      <c r="J40" s="104" t="s">
        <v>0</v>
      </c>
      <c r="K40" s="105"/>
      <c r="L40" s="83">
        <f>SUM(L34:L39)</f>
        <v>49</v>
      </c>
      <c r="M40" s="17">
        <f>SUM(M34:M39)</f>
        <v>1</v>
      </c>
      <c r="N40" s="84">
        <f>SUM(N34:N39)</f>
        <v>64867.78</v>
      </c>
      <c r="O40" s="85">
        <f>SUM(O34:O39)</f>
        <v>74410.81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18</v>
      </c>
      <c r="C41" s="8">
        <f t="shared" si="14"/>
        <v>0.36734693877551022</v>
      </c>
      <c r="D41" s="13">
        <f t="shared" si="15"/>
        <v>55876.81</v>
      </c>
      <c r="E41" s="23">
        <f t="shared" si="16"/>
        <v>63563.13</v>
      </c>
      <c r="F41" s="21">
        <f t="shared" si="17"/>
        <v>0.85421903081017392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56</v>
      </c>
      <c r="B42" s="12">
        <f t="shared" si="13"/>
        <v>29</v>
      </c>
      <c r="C42" s="8">
        <f t="shared" si="14"/>
        <v>0.59183673469387754</v>
      </c>
      <c r="D42" s="13">
        <f t="shared" si="15"/>
        <v>7836.6900000000005</v>
      </c>
      <c r="E42" s="14">
        <f t="shared" si="16"/>
        <v>9451</v>
      </c>
      <c r="F42" s="21">
        <f t="shared" si="17"/>
        <v>0.12701111572364285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49</v>
      </c>
      <c r="C46" s="17">
        <f>SUM(C34:C45)</f>
        <v>1</v>
      </c>
      <c r="D46" s="18">
        <f>SUM(D34:D45)</f>
        <v>64867.78</v>
      </c>
      <c r="E46" s="18">
        <f>SUM(E34:E45)</f>
        <v>74410.81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8" zoomScale="80" zoomScaleNormal="80" workbookViewId="0">
      <selection activeCell="O22" sqref="O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2020'!B8</f>
        <v>FUNDACIÓ PI i SUNYER, D’ESTUDIS AUTONÒMICS i LOCALS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</v>
      </c>
      <c r="H20" s="66">
        <f t="shared" si="2"/>
        <v>0.5</v>
      </c>
      <c r="I20" s="69">
        <v>7648.3</v>
      </c>
      <c r="J20" s="70">
        <v>8119.92</v>
      </c>
      <c r="K20" s="21">
        <f t="shared" si="3"/>
        <v>0.83394133596253395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13</v>
      </c>
      <c r="H21" s="20">
        <f t="shared" si="2"/>
        <v>0.5</v>
      </c>
      <c r="I21" s="6">
        <v>1337.83</v>
      </c>
      <c r="J21" s="7">
        <v>1616.88</v>
      </c>
      <c r="K21" s="21">
        <f t="shared" si="3"/>
        <v>0.16605866403746614</v>
      </c>
      <c r="L21" s="2">
        <v>11</v>
      </c>
      <c r="M21" s="20">
        <f t="shared" si="4"/>
        <v>1</v>
      </c>
      <c r="N21" s="6">
        <v>3153</v>
      </c>
      <c r="O21" s="7">
        <v>3782.75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26</v>
      </c>
      <c r="H25" s="17">
        <f t="shared" si="32"/>
        <v>1</v>
      </c>
      <c r="I25" s="18">
        <f t="shared" si="32"/>
        <v>8986.130000000001</v>
      </c>
      <c r="J25" s="18">
        <f t="shared" si="32"/>
        <v>9736.7999999999993</v>
      </c>
      <c r="K25" s="19">
        <f t="shared" si="32"/>
        <v>1</v>
      </c>
      <c r="L25" s="16">
        <f t="shared" si="32"/>
        <v>11</v>
      </c>
      <c r="M25" s="17">
        <f t="shared" si="32"/>
        <v>1</v>
      </c>
      <c r="N25" s="18">
        <f t="shared" si="32"/>
        <v>3153</v>
      </c>
      <c r="O25" s="18">
        <f t="shared" si="32"/>
        <v>3782.75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customHeight="1" x14ac:dyDescent="0.25">
      <c r="A27" s="149" t="s">
        <v>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26</v>
      </c>
      <c r="M35" s="8">
        <f t="shared" si="38"/>
        <v>0.70270270270270274</v>
      </c>
      <c r="N35" s="61">
        <f>I25</f>
        <v>8986.130000000001</v>
      </c>
      <c r="O35" s="61">
        <f>J25</f>
        <v>9736.7999999999993</v>
      </c>
      <c r="P35" s="59">
        <f t="shared" si="39"/>
        <v>0.72020148599620548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11</v>
      </c>
      <c r="M36" s="8">
        <f t="shared" si="38"/>
        <v>0.29729729729729731</v>
      </c>
      <c r="N36" s="61">
        <f>N25</f>
        <v>3153</v>
      </c>
      <c r="O36" s="61">
        <f>O25</f>
        <v>3782.75</v>
      </c>
      <c r="P36" s="59">
        <f t="shared" si="39"/>
        <v>0.27979851400379452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37</v>
      </c>
      <c r="M40" s="17">
        <f>SUM(M34:M39)</f>
        <v>1</v>
      </c>
      <c r="N40" s="84">
        <f>SUM(N34:N39)</f>
        <v>12139.130000000001</v>
      </c>
      <c r="O40" s="85">
        <f>SUM(O34:O39)</f>
        <v>13519.55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13</v>
      </c>
      <c r="C41" s="8">
        <f t="shared" si="34"/>
        <v>0.35135135135135137</v>
      </c>
      <c r="D41" s="13">
        <f t="shared" si="35"/>
        <v>7648.3</v>
      </c>
      <c r="E41" s="23">
        <f t="shared" si="36"/>
        <v>8119.92</v>
      </c>
      <c r="F41" s="21">
        <f t="shared" si="37"/>
        <v>0.60060578939387776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24</v>
      </c>
      <c r="C42" s="8">
        <f t="shared" si="34"/>
        <v>0.64864864864864868</v>
      </c>
      <c r="D42" s="13">
        <f t="shared" si="35"/>
        <v>4490.83</v>
      </c>
      <c r="E42" s="14">
        <f t="shared" si="36"/>
        <v>5399.63</v>
      </c>
      <c r="F42" s="21">
        <f t="shared" si="37"/>
        <v>0.39939421060612229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37</v>
      </c>
      <c r="C46" s="17">
        <f>SUM(C34:C45)</f>
        <v>1</v>
      </c>
      <c r="D46" s="18">
        <f>SUM(D34:D45)</f>
        <v>12139.130000000001</v>
      </c>
      <c r="E46" s="18">
        <f>SUM(E34:E45)</f>
        <v>13519.55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6" zoomScale="80" zoomScaleNormal="80" workbookViewId="0">
      <selection activeCell="J22" sqref="J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2020'!B8</f>
        <v>FUNDACIÓ PI i SUNYER, D’ESTUDIS AUTONÒMICS i LOCALS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3.3333333333333333E-2</v>
      </c>
      <c r="I19" s="6">
        <v>42.83</v>
      </c>
      <c r="J19" s="7">
        <v>51.82</v>
      </c>
      <c r="K19" s="21">
        <f t="shared" si="3"/>
        <v>4.0110066605002536E-3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</v>
      </c>
      <c r="H20" s="66">
        <f t="shared" si="2"/>
        <v>0.43333333333333335</v>
      </c>
      <c r="I20" s="69">
        <v>8617.85</v>
      </c>
      <c r="J20" s="70">
        <v>10038.82</v>
      </c>
      <c r="K20" s="67">
        <f t="shared" si="3"/>
        <v>0.77703152997999148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16</v>
      </c>
      <c r="H21" s="20">
        <f t="shared" si="2"/>
        <v>0.53333333333333333</v>
      </c>
      <c r="I21" s="6">
        <v>2340.0100000000002</v>
      </c>
      <c r="J21" s="7">
        <v>2828.81</v>
      </c>
      <c r="K21" s="21">
        <f t="shared" si="3"/>
        <v>0.21895746335950836</v>
      </c>
      <c r="L21" s="2">
        <v>10</v>
      </c>
      <c r="M21" s="20">
        <f t="shared" si="4"/>
        <v>1</v>
      </c>
      <c r="N21" s="6">
        <v>3035.68</v>
      </c>
      <c r="O21" s="7">
        <v>3656.93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30</v>
      </c>
      <c r="H25" s="17">
        <f t="shared" si="22"/>
        <v>1</v>
      </c>
      <c r="I25" s="18">
        <f t="shared" si="22"/>
        <v>11000.69</v>
      </c>
      <c r="J25" s="18">
        <f t="shared" si="22"/>
        <v>12919.449999999999</v>
      </c>
      <c r="K25" s="19">
        <f t="shared" si="22"/>
        <v>1</v>
      </c>
      <c r="L25" s="16">
        <f t="shared" si="22"/>
        <v>10</v>
      </c>
      <c r="M25" s="17">
        <f t="shared" si="22"/>
        <v>1</v>
      </c>
      <c r="N25" s="18">
        <f t="shared" si="22"/>
        <v>3035.68</v>
      </c>
      <c r="O25" s="18">
        <f t="shared" si="22"/>
        <v>3656.93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49" t="s">
        <v>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30</v>
      </c>
      <c r="M35" s="8">
        <f>IF(L35,L35/$L$40,"")</f>
        <v>0.75</v>
      </c>
      <c r="N35" s="61">
        <f>I25</f>
        <v>11000.69</v>
      </c>
      <c r="O35" s="61">
        <f>J25</f>
        <v>12919.449999999999</v>
      </c>
      <c r="P35" s="59">
        <f>IF(O35,O35/$O$40,"")</f>
        <v>0.77938910666864547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10</v>
      </c>
      <c r="M36" s="8">
        <f>IF(L36,L36/$L$40,"")</f>
        <v>0.25</v>
      </c>
      <c r="N36" s="61">
        <f>N25</f>
        <v>3035.68</v>
      </c>
      <c r="O36" s="61">
        <f>O25</f>
        <v>3656.93</v>
      </c>
      <c r="P36" s="59">
        <f>IF(O36,O36/$O$40,"")</f>
        <v>0.22061089333135464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1</v>
      </c>
      <c r="C40" s="8">
        <f t="shared" si="24"/>
        <v>2.5000000000000001E-2</v>
      </c>
      <c r="D40" s="13">
        <f t="shared" si="25"/>
        <v>42.83</v>
      </c>
      <c r="E40" s="23">
        <f t="shared" si="26"/>
        <v>51.82</v>
      </c>
      <c r="F40" s="21">
        <f t="shared" si="27"/>
        <v>3.1261348979692797E-3</v>
      </c>
      <c r="G40" s="25"/>
      <c r="J40" s="104" t="s">
        <v>0</v>
      </c>
      <c r="K40" s="105"/>
      <c r="L40" s="83">
        <f>SUM(L34:L39)</f>
        <v>40</v>
      </c>
      <c r="M40" s="17">
        <f>SUM(M34:M39)</f>
        <v>1</v>
      </c>
      <c r="N40" s="84">
        <f>SUM(N34:N39)</f>
        <v>14036.37</v>
      </c>
      <c r="O40" s="85">
        <f>SUM(O34:O39)</f>
        <v>16576.379999999997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13</v>
      </c>
      <c r="C41" s="8">
        <f t="shared" si="24"/>
        <v>0.32500000000000001</v>
      </c>
      <c r="D41" s="13">
        <f t="shared" si="25"/>
        <v>8617.85</v>
      </c>
      <c r="E41" s="23">
        <f t="shared" si="26"/>
        <v>10038.82</v>
      </c>
      <c r="F41" s="21">
        <f t="shared" si="27"/>
        <v>0.60560991000447628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26</v>
      </c>
      <c r="C42" s="8">
        <f t="shared" si="24"/>
        <v>0.65</v>
      </c>
      <c r="D42" s="13">
        <f t="shared" si="25"/>
        <v>5375.6900000000005</v>
      </c>
      <c r="E42" s="14">
        <f t="shared" si="26"/>
        <v>6485.74</v>
      </c>
      <c r="F42" s="21">
        <f t="shared" si="27"/>
        <v>0.39126395509755452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40</v>
      </c>
      <c r="C46" s="17">
        <f>SUM(C34:C45)</f>
        <v>1</v>
      </c>
      <c r="D46" s="18">
        <f>SUM(D34:D45)</f>
        <v>14036.37</v>
      </c>
      <c r="E46" s="18">
        <f>SUM(E34:E45)</f>
        <v>16576.379999999997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80" zoomScaleNormal="80" workbookViewId="0">
      <selection activeCell="N19" sqref="N19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2020'!B8</f>
        <v>FUNDACIÓ PI i SUNYER, D’ESTUDIS AUTONÒMICS i LOCALS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6.25E-2</v>
      </c>
      <c r="I19" s="6">
        <v>84.991735537190095</v>
      </c>
      <c r="J19" s="7">
        <v>102.84</v>
      </c>
      <c r="K19" s="21">
        <f t="shared" si="3"/>
        <v>6.1853884332514555E-3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16</v>
      </c>
      <c r="H20" s="66">
        <f t="shared" si="2"/>
        <v>0.5</v>
      </c>
      <c r="I20" s="69">
        <v>11179.760165289257</v>
      </c>
      <c r="J20" s="69">
        <v>13218.18</v>
      </c>
      <c r="K20" s="67">
        <f t="shared" si="3"/>
        <v>0.79501728588716181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14</v>
      </c>
      <c r="H21" s="20">
        <f t="shared" si="2"/>
        <v>0.4375</v>
      </c>
      <c r="I21" s="6">
        <v>2736.2598347107437</v>
      </c>
      <c r="J21" s="7">
        <v>3305.2599999999998</v>
      </c>
      <c r="K21" s="21">
        <f t="shared" si="3"/>
        <v>0.19879732567958677</v>
      </c>
      <c r="L21" s="2">
        <v>11</v>
      </c>
      <c r="M21" s="20">
        <f>IF(L21,L21/$L$25,"")</f>
        <v>1</v>
      </c>
      <c r="N21" s="6">
        <v>3454.6251239669423</v>
      </c>
      <c r="O21" s="7">
        <v>4147.3799999999992</v>
      </c>
      <c r="P21" s="21">
        <f>IF(O21,O21/$O$25,"")</f>
        <v>1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32</v>
      </c>
      <c r="H25" s="17">
        <f t="shared" si="30"/>
        <v>1</v>
      </c>
      <c r="I25" s="18">
        <f t="shared" si="30"/>
        <v>14001.011735537191</v>
      </c>
      <c r="J25" s="18">
        <f t="shared" si="30"/>
        <v>16626.28</v>
      </c>
      <c r="K25" s="19">
        <f t="shared" si="30"/>
        <v>1</v>
      </c>
      <c r="L25" s="16">
        <f t="shared" si="30"/>
        <v>11</v>
      </c>
      <c r="M25" s="17">
        <f t="shared" si="30"/>
        <v>1</v>
      </c>
      <c r="N25" s="18">
        <f t="shared" si="30"/>
        <v>3454.6251239669423</v>
      </c>
      <c r="O25" s="18">
        <f t="shared" si="30"/>
        <v>4147.3799999999992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49" t="s">
        <v>59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32</v>
      </c>
      <c r="M35" s="8">
        <f t="shared" si="36"/>
        <v>0.7441860465116279</v>
      </c>
      <c r="N35" s="61">
        <f>I25</f>
        <v>14001.011735537191</v>
      </c>
      <c r="O35" s="61">
        <f>J25</f>
        <v>16626.28</v>
      </c>
      <c r="P35" s="59">
        <f t="shared" si="37"/>
        <v>0.80035390971066256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11</v>
      </c>
      <c r="M36" s="8">
        <f t="shared" si="36"/>
        <v>0.2558139534883721</v>
      </c>
      <c r="N36" s="61">
        <f>N25</f>
        <v>3454.6251239669423</v>
      </c>
      <c r="O36" s="61">
        <f>O25</f>
        <v>4147.3799999999992</v>
      </c>
      <c r="P36" s="59">
        <f t="shared" si="37"/>
        <v>0.19964609028933755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2</v>
      </c>
      <c r="C40" s="8">
        <f t="shared" si="32"/>
        <v>4.6511627906976744E-2</v>
      </c>
      <c r="D40" s="13">
        <f t="shared" si="33"/>
        <v>84.991735537190095</v>
      </c>
      <c r="E40" s="23">
        <f t="shared" si="34"/>
        <v>102.84</v>
      </c>
      <c r="F40" s="21">
        <f t="shared" si="35"/>
        <v>4.9504998156319107E-3</v>
      </c>
      <c r="G40" s="25"/>
      <c r="J40" s="104" t="s">
        <v>0</v>
      </c>
      <c r="K40" s="105"/>
      <c r="L40" s="83">
        <f>SUM(L34:L39)</f>
        <v>43</v>
      </c>
      <c r="M40" s="17">
        <f>SUM(M34:M39)</f>
        <v>1</v>
      </c>
      <c r="N40" s="84">
        <f>SUM(N34:N39)</f>
        <v>17455.636859504135</v>
      </c>
      <c r="O40" s="85">
        <f>SUM(O34:O39)</f>
        <v>20773.659999999996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16</v>
      </c>
      <c r="C41" s="8">
        <f t="shared" si="32"/>
        <v>0.37209302325581395</v>
      </c>
      <c r="D41" s="13">
        <f t="shared" si="33"/>
        <v>11179.760165289257</v>
      </c>
      <c r="E41" s="23">
        <f t="shared" si="34"/>
        <v>13218.18</v>
      </c>
      <c r="F41" s="21">
        <f t="shared" si="35"/>
        <v>0.63629519304734938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25</v>
      </c>
      <c r="C42" s="8">
        <f t="shared" si="32"/>
        <v>0.58139534883720934</v>
      </c>
      <c r="D42" s="13">
        <f t="shared" si="33"/>
        <v>6190.884958677686</v>
      </c>
      <c r="E42" s="14">
        <f t="shared" si="34"/>
        <v>7452.6399999999994</v>
      </c>
      <c r="F42" s="21">
        <f t="shared" si="35"/>
        <v>0.35875430713701867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43</v>
      </c>
      <c r="C46" s="17">
        <f>SUM(C34:C45)</f>
        <v>1</v>
      </c>
      <c r="D46" s="18">
        <f>SUM(D34:D45)</f>
        <v>17455.636859504135</v>
      </c>
      <c r="E46" s="18">
        <f>SUM(E34:E45)</f>
        <v>20773.66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28" zoomScale="80" zoomScaleNormal="80" workbookViewId="0">
      <selection activeCell="A28" sqref="A28:Q28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2020'!B8</f>
        <v>FUNDACIÓ PI i SUNYER, D’ESTUDIS AUTONÒMICS i LOCALS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5</v>
      </c>
      <c r="H19" s="20">
        <f t="shared" si="2"/>
        <v>3.937007874015748E-2</v>
      </c>
      <c r="I19" s="13">
        <f>'CONTRACTACIO 1r TR 2020'!I19+'CONTRACTACIO 2n TR 2020'!I19+'CONTRACTACIO 3r TR 2020'!I19+'CONTRACTACIO 4t TR 2020'!I19</f>
        <v>1282.1017355371901</v>
      </c>
      <c r="J19" s="13">
        <f>'CONTRACTACIO 1r TR 2020'!J19+'CONTRACTACIO 2n TR 2020'!J19+'CONTRACTACIO 3r TR 2020'!J19+'CONTRACTACIO 4t TR 2020'!J19</f>
        <v>1551.34</v>
      </c>
      <c r="K19" s="21">
        <f t="shared" si="3"/>
        <v>1.4414568773643865E-2</v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60</v>
      </c>
      <c r="H20" s="20">
        <f t="shared" si="2"/>
        <v>0.47244094488188976</v>
      </c>
      <c r="I20" s="13">
        <f>'CONTRACTACIO 1r TR 2020'!I20+'CONTRACTACIO 2n TR 2020'!I20+'CONTRACTACIO 3r TR 2020'!I20+'CONTRACTACIO 4t TR 2020'!I20</f>
        <v>83322.720165289269</v>
      </c>
      <c r="J20" s="13">
        <f>'CONTRACTACIO 1r TR 2020'!J20+'CONTRACTACIO 2n TR 2020'!J20+'CONTRACTACIO 3r TR 2020'!J20+'CONTRACTACIO 4t TR 2020'!J20</f>
        <v>94940.049999999988</v>
      </c>
      <c r="K20" s="21">
        <f t="shared" si="3"/>
        <v>0.88215341581999251</v>
      </c>
      <c r="L20" s="9">
        <f>'CONTRACTACIO 1r TR 2020'!L20+'CONTRACTACIO 2n TR 2020'!L20+'CONTRACTACIO 3r TR 2020'!L20+'CONTRACTACIO 4t TR 2020'!L20</f>
        <v>0</v>
      </c>
      <c r="M20" s="20" t="str">
        <f t="shared" si="4"/>
        <v/>
      </c>
      <c r="N20" s="13">
        <f>'CONTRACTACIO 1r TR 2020'!N20+'CONTRACTACIO 2n TR 2020'!N20+'CONTRACTACIO 3r TR 2020'!N20+'CONTRACTACIO 4t TR 2020'!N20</f>
        <v>0</v>
      </c>
      <c r="O20" s="13">
        <f>'CONTRACTACIO 1r TR 2020'!O20+'CONTRACTACIO 2n TR 2020'!O20+'CONTRACTACIO 3r TR 2020'!O20+'CONTRACTACIO 4t TR 2020'!O20</f>
        <v>0</v>
      </c>
      <c r="P20" s="21" t="str">
        <f t="shared" si="5"/>
        <v/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62</v>
      </c>
      <c r="H21" s="20">
        <f t="shared" si="2"/>
        <v>0.48818897637795278</v>
      </c>
      <c r="I21" s="13">
        <f>'CONTRACTACIO 1r TR 2020'!I21+'CONTRACTACIO 2n TR 2020'!I21+'CONTRACTACIO 3r TR 2020'!I21+'CONTRACTACIO 4t TR 2020'!I21</f>
        <v>9220.4498347107437</v>
      </c>
      <c r="J21" s="13">
        <f>'CONTRACTACIO 1r TR 2020'!J21+'CONTRACTACIO 2n TR 2020'!J21+'CONTRACTACIO 3r TR 2020'!J21+'CONTRACTACIO 4t TR 2020'!J21</f>
        <v>11131.67</v>
      </c>
      <c r="K21" s="21">
        <f t="shared" si="3"/>
        <v>0.10343201540636367</v>
      </c>
      <c r="L21" s="9">
        <f>'CONTRACTACIO 1r TR 2020'!L21+'CONTRACTACIO 2n TR 2020'!L21+'CONTRACTACIO 3r TR 2020'!L21+'CONTRACTACIO 4t TR 2020'!L21</f>
        <v>42</v>
      </c>
      <c r="M21" s="20">
        <f t="shared" si="4"/>
        <v>1</v>
      </c>
      <c r="N21" s="13">
        <f>'CONTRACTACIO 1r TR 2020'!N21+'CONTRACTACIO 2n TR 2020'!N21+'CONTRACTACIO 3r TR 2020'!N21+'CONTRACTACIO 4t TR 2020'!N21</f>
        <v>14673.645123966942</v>
      </c>
      <c r="O21" s="13">
        <f>'CONTRACTACIO 1r TR 2020'!O21+'CONTRACTACIO 2n TR 2020'!O21+'CONTRACTACIO 3r TR 2020'!O21+'CONTRACTACIO 4t TR 2020'!O21</f>
        <v>17657.339999999997</v>
      </c>
      <c r="P21" s="21">
        <f t="shared" si="5"/>
        <v>1</v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0</v>
      </c>
      <c r="H23" s="66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7" t="str">
        <f t="shared" si="3"/>
        <v/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0</v>
      </c>
      <c r="H24" s="66" t="str">
        <f t="shared" si="2"/>
        <v/>
      </c>
      <c r="I24" s="77">
        <f>'CONTRACTACIO 1r TR 2020'!I24+'CONTRACTACIO 2n TR 2020'!I24+'CONTRACTACIO 3r TR 2020'!I24+'CONTRACTACIO 4t TR 2020'!I24</f>
        <v>0</v>
      </c>
      <c r="J24" s="78">
        <f>'CONTRACTACIO 1r TR 2020'!J24+'CONTRACTACIO 2n TR 2020'!J24+'CONTRACTACIO 3r TR 2020'!J24+'CONTRACTACIO 4t TR 2020'!J24</f>
        <v>0</v>
      </c>
      <c r="K24" s="67" t="str">
        <f t="shared" si="3"/>
        <v/>
      </c>
      <c r="L24" s="81">
        <f>'CONTRACTACIO 1r TR 2020'!L24+'CONTRACTACIO 2n TR 2020'!L24+'CONTRACTACIO 3r TR 2020'!L24+'CONTRACTACIO 4t TR 2020'!L24</f>
        <v>0</v>
      </c>
      <c r="M24" s="66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7" t="str">
        <f t="shared" si="5"/>
        <v/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127</v>
      </c>
      <c r="H25" s="17">
        <f t="shared" si="12"/>
        <v>1</v>
      </c>
      <c r="I25" s="18">
        <f t="shared" si="12"/>
        <v>93825.271735537201</v>
      </c>
      <c r="J25" s="18">
        <f t="shared" si="12"/>
        <v>107623.05999999998</v>
      </c>
      <c r="K25" s="19">
        <f t="shared" si="12"/>
        <v>1</v>
      </c>
      <c r="L25" s="16">
        <f t="shared" si="12"/>
        <v>42</v>
      </c>
      <c r="M25" s="17">
        <f t="shared" si="12"/>
        <v>1</v>
      </c>
      <c r="N25" s="18">
        <f t="shared" si="12"/>
        <v>14673.645123966942</v>
      </c>
      <c r="O25" s="18">
        <f t="shared" si="12"/>
        <v>17657.339999999997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49" t="s">
        <v>58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8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127</v>
      </c>
      <c r="M35" s="8">
        <f t="shared" si="18"/>
        <v>0.75147928994082835</v>
      </c>
      <c r="N35" s="61">
        <f>I25</f>
        <v>93825.271735537201</v>
      </c>
      <c r="O35" s="61">
        <f>J25</f>
        <v>107623.05999999998</v>
      </c>
      <c r="P35" s="59">
        <f t="shared" si="19"/>
        <v>0.85905744234533099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42</v>
      </c>
      <c r="M36" s="8">
        <f t="shared" si="18"/>
        <v>0.24852071005917159</v>
      </c>
      <c r="N36" s="61">
        <f>N25</f>
        <v>14673.645123966942</v>
      </c>
      <c r="O36" s="61">
        <f>O25</f>
        <v>17657.339999999997</v>
      </c>
      <c r="P36" s="59">
        <f t="shared" si="19"/>
        <v>0.14094255765466904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5</v>
      </c>
      <c r="C40" s="8">
        <f t="shared" si="14"/>
        <v>2.9585798816568046E-2</v>
      </c>
      <c r="D40" s="13">
        <f t="shared" si="15"/>
        <v>1282.1017355371901</v>
      </c>
      <c r="E40" s="23">
        <f t="shared" si="16"/>
        <v>1551.34</v>
      </c>
      <c r="F40" s="21">
        <f t="shared" si="17"/>
        <v>1.2382942583197373E-2</v>
      </c>
      <c r="G40" s="25"/>
      <c r="H40" s="25"/>
      <c r="I40" s="25"/>
      <c r="J40" s="104" t="s">
        <v>0</v>
      </c>
      <c r="K40" s="105"/>
      <c r="L40" s="83">
        <f>SUM(L34:L39)</f>
        <v>169</v>
      </c>
      <c r="M40" s="17">
        <f>SUM(M34:M39)</f>
        <v>1</v>
      </c>
      <c r="N40" s="84">
        <f>SUM(N34:N39)</f>
        <v>108498.91685950414</v>
      </c>
      <c r="O40" s="85">
        <f>SUM(O34:O39)</f>
        <v>125280.39999999998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60</v>
      </c>
      <c r="C41" s="8">
        <f>IF(B41,B41/$B$46,"")</f>
        <v>0.35502958579881655</v>
      </c>
      <c r="D41" s="13">
        <f t="shared" si="15"/>
        <v>83322.720165289269</v>
      </c>
      <c r="E41" s="23">
        <f t="shared" si="16"/>
        <v>94940.049999999988</v>
      </c>
      <c r="F41" s="21">
        <f>IF(E41,E41/$E$46,"")</f>
        <v>0.75782045715051993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104</v>
      </c>
      <c r="C42" s="8">
        <f>IF(B42,B42/$B$46,"")</f>
        <v>0.61538461538461542</v>
      </c>
      <c r="D42" s="13">
        <f t="shared" si="15"/>
        <v>23894.094958677684</v>
      </c>
      <c r="E42" s="14">
        <f t="shared" si="16"/>
        <v>28789.009999999995</v>
      </c>
      <c r="F42" s="21">
        <f>IF(E42,E42/$E$46,"")</f>
        <v>0.22979660026628268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62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169</v>
      </c>
      <c r="C46" s="17">
        <f>SUM(C34:C45)</f>
        <v>1</v>
      </c>
      <c r="D46" s="18">
        <f>SUM(D34:D45)</f>
        <v>108498.91685950414</v>
      </c>
      <c r="E46" s="18">
        <f>SUM(E34:E45)</f>
        <v>125280.39999999998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2021-03-16T13:31:53Z</dcterms:modified>
</cp:coreProperties>
</file>