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8" yWindow="-118" windowWidth="20605" windowHeight="11638" tabRatio="700" activeTab="4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5" l="1"/>
  <c r="I20" i="4" l="1"/>
  <c r="E44" i="6"/>
  <c r="F44" i="6" s="1"/>
  <c r="D44" i="6"/>
  <c r="B44" i="6"/>
  <c r="C44" i="6"/>
  <c r="E44" i="5"/>
  <c r="F44" i="5"/>
  <c r="D44" i="5"/>
  <c r="B44" i="5"/>
  <c r="C44" i="5" s="1"/>
  <c r="E44" i="4"/>
  <c r="F44" i="4" s="1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B23" i="4"/>
  <c r="W23" i="4"/>
  <c r="R23" i="4"/>
  <c r="M23" i="4"/>
  <c r="AE23" i="1"/>
  <c r="AB23" i="1"/>
  <c r="Z23" i="1"/>
  <c r="W23" i="1"/>
  <c r="U23" i="1"/>
  <c r="R23" i="1"/>
  <c r="P23" i="1"/>
  <c r="M23" i="1"/>
  <c r="H23" i="1"/>
  <c r="AD23" i="7"/>
  <c r="AC23" i="7"/>
  <c r="AA23" i="7"/>
  <c r="AB23" i="7"/>
  <c r="Y23" i="7"/>
  <c r="X23" i="7"/>
  <c r="V23" i="7"/>
  <c r="W23" i="7"/>
  <c r="T23" i="7"/>
  <c r="S23" i="7"/>
  <c r="Q23" i="7"/>
  <c r="R23" i="7"/>
  <c r="O23" i="7"/>
  <c r="N23" i="7"/>
  <c r="L23" i="7"/>
  <c r="M23" i="7"/>
  <c r="J23" i="7"/>
  <c r="I23" i="7"/>
  <c r="D44" i="7" s="1"/>
  <c r="G23" i="7"/>
  <c r="E23" i="7"/>
  <c r="D23" i="7"/>
  <c r="B23" i="7"/>
  <c r="B44" i="7" s="1"/>
  <c r="E44" i="7"/>
  <c r="B8" i="7"/>
  <c r="B8" i="6"/>
  <c r="B8" i="5"/>
  <c r="B8" i="4"/>
  <c r="AD22" i="7"/>
  <c r="AC22" i="7"/>
  <c r="AA22" i="7"/>
  <c r="AB22" i="7" s="1"/>
  <c r="Y22" i="7"/>
  <c r="Z22" i="7" s="1"/>
  <c r="X22" i="7"/>
  <c r="V22" i="7"/>
  <c r="W22" i="7" s="1"/>
  <c r="T22" i="7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D43" i="7" s="1"/>
  <c r="B22" i="7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B22" i="4"/>
  <c r="W22" i="4"/>
  <c r="R22" i="4"/>
  <c r="M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B25" i="1"/>
  <c r="C20" i="1" s="1"/>
  <c r="B16" i="7"/>
  <c r="D16" i="7"/>
  <c r="J24" i="7"/>
  <c r="E24" i="7"/>
  <c r="O24" i="7"/>
  <c r="T24" i="7"/>
  <c r="Y24" i="7"/>
  <c r="AD24" i="7"/>
  <c r="AE24" i="7" s="1"/>
  <c r="E13" i="7"/>
  <c r="J13" i="7"/>
  <c r="O13" i="7"/>
  <c r="T13" i="7"/>
  <c r="Y13" i="7"/>
  <c r="AD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Y14" i="7"/>
  <c r="AD14" i="7"/>
  <c r="J15" i="7"/>
  <c r="O15" i="7"/>
  <c r="E15" i="7"/>
  <c r="T15" i="7"/>
  <c r="E36" i="7" s="1"/>
  <c r="F36" i="7" s="1"/>
  <c r="Y15" i="7"/>
  <c r="AD15" i="7"/>
  <c r="J16" i="7"/>
  <c r="O16" i="7"/>
  <c r="E16" i="7"/>
  <c r="T16" i="7"/>
  <c r="Y16" i="7"/>
  <c r="AD16" i="7"/>
  <c r="AE16" i="7" s="1"/>
  <c r="J17" i="7"/>
  <c r="O17" i="7"/>
  <c r="E17" i="7"/>
  <c r="T17" i="7"/>
  <c r="E38" i="7" s="1"/>
  <c r="F38" i="7" s="1"/>
  <c r="Y17" i="7"/>
  <c r="AD17" i="7"/>
  <c r="J18" i="7"/>
  <c r="O18" i="7"/>
  <c r="AD18" i="7"/>
  <c r="E18" i="7"/>
  <c r="T18" i="7"/>
  <c r="Y18" i="7"/>
  <c r="Z18" i="7" s="1"/>
  <c r="J19" i="7"/>
  <c r="O19" i="7"/>
  <c r="AD19" i="7"/>
  <c r="E19" i="7"/>
  <c r="T19" i="7"/>
  <c r="Y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D42" i="7" s="1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Q24" i="7"/>
  <c r="R24" i="7"/>
  <c r="V24" i="7"/>
  <c r="W24" i="7" s="1"/>
  <c r="AA24" i="7"/>
  <c r="AB24" i="7"/>
  <c r="G16" i="7"/>
  <c r="L16" i="7"/>
  <c r="M16" i="7" s="1"/>
  <c r="Q16" i="7"/>
  <c r="V16" i="7"/>
  <c r="W16" i="7" s="1"/>
  <c r="AA16" i="7"/>
  <c r="AB16" i="7"/>
  <c r="B13" i="7"/>
  <c r="G13" i="7"/>
  <c r="L13" i="7"/>
  <c r="Q13" i="7"/>
  <c r="V13" i="7"/>
  <c r="AA13" i="7"/>
  <c r="AB13" i="7"/>
  <c r="B20" i="7"/>
  <c r="G20" i="7"/>
  <c r="L20" i="7"/>
  <c r="AA20" i="7"/>
  <c r="Q20" i="7"/>
  <c r="R20" i="7" s="1"/>
  <c r="V20" i="7"/>
  <c r="B21" i="7"/>
  <c r="C21" i="7"/>
  <c r="G21" i="7"/>
  <c r="H21" i="7" s="1"/>
  <c r="L21" i="7"/>
  <c r="M21" i="7"/>
  <c r="AA21" i="7"/>
  <c r="AB21" i="7" s="1"/>
  <c r="Q21" i="7"/>
  <c r="R21" i="7"/>
  <c r="V21" i="7"/>
  <c r="W21" i="7" s="1"/>
  <c r="G14" i="7"/>
  <c r="L14" i="7"/>
  <c r="B14" i="7"/>
  <c r="Q14" i="7"/>
  <c r="R14" i="7"/>
  <c r="V14" i="7"/>
  <c r="W14" i="7" s="1"/>
  <c r="AA14" i="7"/>
  <c r="AB14" i="7"/>
  <c r="G15" i="7"/>
  <c r="L15" i="7"/>
  <c r="B15" i="7"/>
  <c r="Q15" i="7"/>
  <c r="V15" i="7"/>
  <c r="W15" i="7" s="1"/>
  <c r="AA15" i="7"/>
  <c r="AB15" i="7"/>
  <c r="G17" i="7"/>
  <c r="L17" i="7"/>
  <c r="M17" i="7" s="1"/>
  <c r="B17" i="7"/>
  <c r="Q17" i="7"/>
  <c r="V17" i="7"/>
  <c r="W17" i="7" s="1"/>
  <c r="AA17" i="7"/>
  <c r="G18" i="7"/>
  <c r="L18" i="7"/>
  <c r="AA18" i="7"/>
  <c r="B18" i="7"/>
  <c r="Q18" i="7"/>
  <c r="R18" i="7" s="1"/>
  <c r="V18" i="7"/>
  <c r="W18" i="7"/>
  <c r="G19" i="7"/>
  <c r="H19" i="7" s="1"/>
  <c r="L19" i="7"/>
  <c r="AA19" i="7"/>
  <c r="B19" i="7"/>
  <c r="Q19" i="7"/>
  <c r="R19" i="7" s="1"/>
  <c r="V19" i="7"/>
  <c r="W19" i="7"/>
  <c r="R15" i="7"/>
  <c r="J25" i="6"/>
  <c r="K20" i="6" s="1"/>
  <c r="E25" i="6"/>
  <c r="O25" i="6"/>
  <c r="O36" i="6" s="1"/>
  <c r="Y25" i="6"/>
  <c r="O38" i="6"/>
  <c r="T25" i="6"/>
  <c r="O37" i="6" s="1"/>
  <c r="P37" i="6" s="1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H15" i="6"/>
  <c r="B25" i="6"/>
  <c r="L25" i="6"/>
  <c r="L36" i="6" s="1"/>
  <c r="M36" i="6" s="1"/>
  <c r="V25" i="6"/>
  <c r="L38" i="6"/>
  <c r="Q25" i="6"/>
  <c r="L37" i="6" s="1"/>
  <c r="M37" i="6" s="1"/>
  <c r="AA25" i="6"/>
  <c r="L39" i="6"/>
  <c r="M39" i="6"/>
  <c r="E45" i="6"/>
  <c r="E34" i="6"/>
  <c r="E35" i="6"/>
  <c r="E36" i="6"/>
  <c r="E37" i="6"/>
  <c r="E38" i="6"/>
  <c r="F38" i="6"/>
  <c r="E39" i="6"/>
  <c r="F39" i="6" s="1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 s="1"/>
  <c r="B39" i="6"/>
  <c r="B40" i="6"/>
  <c r="C40" i="6" s="1"/>
  <c r="B41" i="6"/>
  <c r="AE13" i="6"/>
  <c r="AE14" i="6"/>
  <c r="AE15" i="6"/>
  <c r="AE25" i="6" s="1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25" i="6" s="1"/>
  <c r="P16" i="6"/>
  <c r="P18" i="6"/>
  <c r="P20" i="6"/>
  <c r="P21" i="6"/>
  <c r="P24" i="6"/>
  <c r="M14" i="6"/>
  <c r="M15" i="6"/>
  <c r="M16" i="6"/>
  <c r="M19" i="6"/>
  <c r="M20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25" i="6" s="1"/>
  <c r="C18" i="6"/>
  <c r="C19" i="6"/>
  <c r="C21" i="6"/>
  <c r="C24" i="6"/>
  <c r="AD25" i="5"/>
  <c r="O39" i="5"/>
  <c r="AC25" i="5"/>
  <c r="N39" i="5"/>
  <c r="AA25" i="5"/>
  <c r="L39" i="5"/>
  <c r="E25" i="5"/>
  <c r="O34" i="5"/>
  <c r="O40" i="5" s="1"/>
  <c r="P35" i="5" s="1"/>
  <c r="J25" i="5"/>
  <c r="O25" i="5"/>
  <c r="O36" i="5" s="1"/>
  <c r="T25" i="5"/>
  <c r="O37" i="5" s="1"/>
  <c r="Y25" i="5"/>
  <c r="Z18" i="5"/>
  <c r="D25" i="5"/>
  <c r="N34" i="5" s="1"/>
  <c r="I25" i="5"/>
  <c r="N35" i="5" s="1"/>
  <c r="N25" i="5"/>
  <c r="N36" i="5"/>
  <c r="S25" i="5"/>
  <c r="N37" i="5"/>
  <c r="X25" i="5"/>
  <c r="N38" i="5"/>
  <c r="B25" i="5"/>
  <c r="L34" i="5"/>
  <c r="G25" i="5"/>
  <c r="L35" i="5" s="1"/>
  <c r="L25" i="5"/>
  <c r="L36" i="5" s="1"/>
  <c r="M36" i="5" s="1"/>
  <c r="Q25" i="5"/>
  <c r="L37" i="5" s="1"/>
  <c r="M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C37" i="5" s="1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P25" i="5" s="1"/>
  <c r="M14" i="5"/>
  <c r="M15" i="5"/>
  <c r="M16" i="5"/>
  <c r="M17" i="5"/>
  <c r="M18" i="5"/>
  <c r="M19" i="5"/>
  <c r="M20" i="5"/>
  <c r="M21" i="5"/>
  <c r="K16" i="5"/>
  <c r="K17" i="5"/>
  <c r="H16" i="5"/>
  <c r="H17" i="5"/>
  <c r="H25" i="5" s="1"/>
  <c r="H19" i="5"/>
  <c r="H21" i="5"/>
  <c r="F13" i="5"/>
  <c r="F14" i="5"/>
  <c r="F15" i="5"/>
  <c r="F16" i="5"/>
  <c r="F17" i="5"/>
  <c r="F18" i="5"/>
  <c r="F19" i="5"/>
  <c r="C15" i="5"/>
  <c r="C16" i="5"/>
  <c r="C17" i="5"/>
  <c r="C25" i="5" s="1"/>
  <c r="C18" i="5"/>
  <c r="C19" i="5"/>
  <c r="C21" i="5"/>
  <c r="E45" i="4"/>
  <c r="F45" i="4" s="1"/>
  <c r="E34" i="4"/>
  <c r="E35" i="4"/>
  <c r="E36" i="4"/>
  <c r="E37" i="4"/>
  <c r="F37" i="4" s="1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B38" i="4"/>
  <c r="B39" i="4"/>
  <c r="B40" i="4"/>
  <c r="C40" i="4" s="1"/>
  <c r="B41" i="4"/>
  <c r="AE13" i="4"/>
  <c r="AE14" i="4"/>
  <c r="AE16" i="4"/>
  <c r="AE17" i="4"/>
  <c r="AE18" i="4"/>
  <c r="AE20" i="4"/>
  <c r="AE21" i="4"/>
  <c r="AE24" i="4"/>
  <c r="AD25" i="4"/>
  <c r="AE19" i="4"/>
  <c r="AC25" i="4"/>
  <c r="N39" i="4" s="1"/>
  <c r="AB13" i="4"/>
  <c r="AB14" i="4"/>
  <c r="AB15" i="4"/>
  <c r="AB25" i="4" s="1"/>
  <c r="AB16" i="4"/>
  <c r="AB17" i="4"/>
  <c r="AB18" i="4"/>
  <c r="AB19" i="4"/>
  <c r="AB20" i="4"/>
  <c r="AB21" i="4"/>
  <c r="AB24" i="4"/>
  <c r="AA25" i="4"/>
  <c r="L39" i="4" s="1"/>
  <c r="M39" i="4" s="1"/>
  <c r="Y25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7" i="4"/>
  <c r="U14" i="4"/>
  <c r="U15" i="4"/>
  <c r="U16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6" i="4"/>
  <c r="P17" i="4"/>
  <c r="N25" i="4"/>
  <c r="N36" i="4"/>
  <c r="L25" i="4"/>
  <c r="M19" i="4"/>
  <c r="M15" i="4"/>
  <c r="M16" i="4"/>
  <c r="M17" i="4"/>
  <c r="M18" i="4"/>
  <c r="M21" i="4"/>
  <c r="M24" i="4"/>
  <c r="J25" i="4"/>
  <c r="K23" i="4"/>
  <c r="K16" i="4"/>
  <c r="K17" i="4"/>
  <c r="I25" i="4"/>
  <c r="N35" i="4"/>
  <c r="G25" i="4"/>
  <c r="H23" i="4"/>
  <c r="H16" i="4"/>
  <c r="H17" i="4"/>
  <c r="H21" i="4"/>
  <c r="E25" i="4"/>
  <c r="O34" i="4" s="1"/>
  <c r="F19" i="4"/>
  <c r="F16" i="4"/>
  <c r="F17" i="4"/>
  <c r="F21" i="4"/>
  <c r="F24" i="4"/>
  <c r="D25" i="4"/>
  <c r="N34" i="4" s="1"/>
  <c r="N40" i="4" s="1"/>
  <c r="B25" i="4"/>
  <c r="L34" i="4" s="1"/>
  <c r="C19" i="4"/>
  <c r="C17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K20" i="1" s="1"/>
  <c r="K13" i="1"/>
  <c r="O25" i="1"/>
  <c r="O36" i="1"/>
  <c r="E25" i="1"/>
  <c r="O34" i="1" s="1"/>
  <c r="Y25" i="1"/>
  <c r="O38" i="1" s="1"/>
  <c r="P38" i="1" s="1"/>
  <c r="I25" i="1"/>
  <c r="N35" i="1" s="1"/>
  <c r="N25" i="1"/>
  <c r="N36" i="1"/>
  <c r="D25" i="1"/>
  <c r="N34" i="1" s="1"/>
  <c r="X25" i="1"/>
  <c r="N38" i="1"/>
  <c r="G25" i="1"/>
  <c r="H22" i="1"/>
  <c r="L25" i="1"/>
  <c r="M20" i="1"/>
  <c r="V25" i="1"/>
  <c r="L38" i="1" s="1"/>
  <c r="M38" i="1" s="1"/>
  <c r="Q25" i="1"/>
  <c r="L37" i="1"/>
  <c r="M37" i="1"/>
  <c r="AE24" i="1"/>
  <c r="AE21" i="1"/>
  <c r="AE20" i="1"/>
  <c r="AE19" i="1"/>
  <c r="AE18" i="1"/>
  <c r="AE17" i="1"/>
  <c r="AE16" i="1"/>
  <c r="AE15" i="1"/>
  <c r="AE25" i="1" s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25" i="1" s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25" i="1" s="1"/>
  <c r="R15" i="1"/>
  <c r="R14" i="1"/>
  <c r="P24" i="1"/>
  <c r="P21" i="1"/>
  <c r="P20" i="1"/>
  <c r="P19" i="1"/>
  <c r="P18" i="1"/>
  <c r="P17" i="1"/>
  <c r="P16" i="1"/>
  <c r="P15" i="1"/>
  <c r="P14" i="1"/>
  <c r="M24" i="1"/>
  <c r="M21" i="1"/>
  <c r="M19" i="1"/>
  <c r="M18" i="1"/>
  <c r="M17" i="1"/>
  <c r="M16" i="1"/>
  <c r="M15" i="1"/>
  <c r="M14" i="1"/>
  <c r="K19" i="1"/>
  <c r="K18" i="1"/>
  <c r="H21" i="1"/>
  <c r="H19" i="1"/>
  <c r="H17" i="1"/>
  <c r="H15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/>
  <c r="B34" i="1"/>
  <c r="B41" i="1"/>
  <c r="B35" i="1"/>
  <c r="B36" i="1"/>
  <c r="C36" i="1" s="1"/>
  <c r="B37" i="1"/>
  <c r="B38" i="1"/>
  <c r="C38" i="1"/>
  <c r="B39" i="1"/>
  <c r="C39" i="1" s="1"/>
  <c r="B40" i="1"/>
  <c r="AE13" i="1"/>
  <c r="AD25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O39" i="1"/>
  <c r="P39" i="1"/>
  <c r="K16" i="6"/>
  <c r="P16" i="5"/>
  <c r="F13" i="4"/>
  <c r="F25" i="4" s="1"/>
  <c r="Z15" i="7"/>
  <c r="Z13" i="7"/>
  <c r="O39" i="4"/>
  <c r="P39" i="4" s="1"/>
  <c r="AE23" i="4"/>
  <c r="AE22" i="4"/>
  <c r="AE15" i="4"/>
  <c r="AE25" i="4"/>
  <c r="Z24" i="7"/>
  <c r="Z15" i="4"/>
  <c r="Z14" i="4"/>
  <c r="Z13" i="4"/>
  <c r="Z20" i="4"/>
  <c r="Z23" i="4"/>
  <c r="Z22" i="4"/>
  <c r="Z19" i="4"/>
  <c r="Z18" i="4"/>
  <c r="Z16" i="4"/>
  <c r="U19" i="7"/>
  <c r="U17" i="7"/>
  <c r="U13" i="4"/>
  <c r="U23" i="4"/>
  <c r="U22" i="4"/>
  <c r="P24" i="7"/>
  <c r="P19" i="4"/>
  <c r="P23" i="4"/>
  <c r="P22" i="4"/>
  <c r="P24" i="4"/>
  <c r="F16" i="7"/>
  <c r="F18" i="4"/>
  <c r="F23" i="4"/>
  <c r="F22" i="4"/>
  <c r="C16" i="4"/>
  <c r="C23" i="4"/>
  <c r="C22" i="4"/>
  <c r="C13" i="4"/>
  <c r="K16" i="1"/>
  <c r="K17" i="1"/>
  <c r="K14" i="1"/>
  <c r="K15" i="1"/>
  <c r="K22" i="1"/>
  <c r="K23" i="1"/>
  <c r="K24" i="1"/>
  <c r="L37" i="4"/>
  <c r="F22" i="1"/>
  <c r="F23" i="1"/>
  <c r="F24" i="1"/>
  <c r="C22" i="1"/>
  <c r="C23" i="1"/>
  <c r="L36" i="1"/>
  <c r="AB25" i="1"/>
  <c r="O34" i="6"/>
  <c r="F22" i="6"/>
  <c r="L34" i="6"/>
  <c r="C22" i="6"/>
  <c r="O35" i="1"/>
  <c r="F45" i="1"/>
  <c r="H20" i="6"/>
  <c r="H19" i="6"/>
  <c r="M18" i="6"/>
  <c r="M13" i="6"/>
  <c r="P19" i="6"/>
  <c r="P14" i="6"/>
  <c r="Z21" i="6"/>
  <c r="L35" i="6"/>
  <c r="H22" i="6"/>
  <c r="K22" i="6"/>
  <c r="M13" i="5"/>
  <c r="M25" i="5"/>
  <c r="M39" i="5"/>
  <c r="H22" i="5"/>
  <c r="O38" i="5"/>
  <c r="P38" i="5" s="1"/>
  <c r="O35" i="5"/>
  <c r="K22" i="5"/>
  <c r="M14" i="4"/>
  <c r="P21" i="4"/>
  <c r="H19" i="4"/>
  <c r="H22" i="4"/>
  <c r="K13" i="4"/>
  <c r="K25" i="4" s="1"/>
  <c r="K22" i="4"/>
  <c r="Z21" i="4"/>
  <c r="L34" i="1"/>
  <c r="F20" i="1"/>
  <c r="F13" i="1"/>
  <c r="C13" i="1"/>
  <c r="K21" i="1"/>
  <c r="H16" i="1"/>
  <c r="H14" i="1"/>
  <c r="H18" i="1"/>
  <c r="H24" i="1"/>
  <c r="P25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U14" i="7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K25" i="5" s="1"/>
  <c r="C14" i="5"/>
  <c r="C13" i="5"/>
  <c r="F23" i="7"/>
  <c r="F43" i="5"/>
  <c r="AE21" i="5"/>
  <c r="AE20" i="5"/>
  <c r="C20" i="5"/>
  <c r="F21" i="5"/>
  <c r="F20" i="5"/>
  <c r="P21" i="5"/>
  <c r="S25" i="7"/>
  <c r="N37" i="7" s="1"/>
  <c r="Y25" i="7"/>
  <c r="O39" i="7" s="1"/>
  <c r="P39" i="7" s="1"/>
  <c r="Z19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 s="1"/>
  <c r="P38" i="7" s="1"/>
  <c r="AE15" i="7"/>
  <c r="H20" i="4"/>
  <c r="W17" i="4"/>
  <c r="O38" i="4"/>
  <c r="P38" i="4" s="1"/>
  <c r="Z17" i="4"/>
  <c r="C18" i="4"/>
  <c r="C20" i="4"/>
  <c r="C25" i="4" s="1"/>
  <c r="H13" i="4"/>
  <c r="O35" i="4"/>
  <c r="M13" i="4"/>
  <c r="M25" i="4" s="1"/>
  <c r="W20" i="4"/>
  <c r="M20" i="4"/>
  <c r="P20" i="4"/>
  <c r="L36" i="4"/>
  <c r="M36" i="4" s="1"/>
  <c r="L35" i="4"/>
  <c r="K17" i="7"/>
  <c r="Z14" i="7"/>
  <c r="C24" i="7"/>
  <c r="B35" i="7"/>
  <c r="C35" i="7" s="1"/>
  <c r="N25" i="7"/>
  <c r="N36" i="7" s="1"/>
  <c r="E34" i="7"/>
  <c r="M15" i="7"/>
  <c r="D40" i="7"/>
  <c r="E41" i="7"/>
  <c r="B42" i="7"/>
  <c r="C42" i="7" s="1"/>
  <c r="D45" i="7"/>
  <c r="AA25" i="7"/>
  <c r="B41" i="7"/>
  <c r="D37" i="7"/>
  <c r="C35" i="1"/>
  <c r="R17" i="7"/>
  <c r="R25" i="7" s="1"/>
  <c r="C19" i="7"/>
  <c r="Z20" i="7"/>
  <c r="Z23" i="7"/>
  <c r="Z17" i="7"/>
  <c r="Z16" i="7"/>
  <c r="AE13" i="7"/>
  <c r="AE23" i="7"/>
  <c r="AE22" i="7"/>
  <c r="AE19" i="7"/>
  <c r="AE14" i="7"/>
  <c r="U24" i="7"/>
  <c r="U23" i="7"/>
  <c r="U22" i="7"/>
  <c r="U18" i="7"/>
  <c r="U21" i="7"/>
  <c r="U20" i="7"/>
  <c r="U15" i="7"/>
  <c r="P23" i="7"/>
  <c r="P17" i="7"/>
  <c r="H22" i="7"/>
  <c r="H23" i="7"/>
  <c r="F17" i="7"/>
  <c r="F43" i="4"/>
  <c r="C37" i="4"/>
  <c r="C44" i="4"/>
  <c r="C16" i="7"/>
  <c r="C17" i="7"/>
  <c r="F38" i="1"/>
  <c r="K23" i="7"/>
  <c r="P36" i="5"/>
  <c r="F43" i="1"/>
  <c r="F44" i="1"/>
  <c r="C22" i="7"/>
  <c r="C23" i="7"/>
  <c r="C40" i="1"/>
  <c r="C44" i="1"/>
  <c r="Z25" i="4"/>
  <c r="F15" i="7"/>
  <c r="F22" i="7"/>
  <c r="F42" i="1"/>
  <c r="F36" i="1"/>
  <c r="F35" i="1"/>
  <c r="F39" i="1"/>
  <c r="F40" i="1"/>
  <c r="C36" i="6"/>
  <c r="C39" i="5"/>
  <c r="C43" i="5"/>
  <c r="P39" i="5"/>
  <c r="P37" i="5"/>
  <c r="C43" i="4"/>
  <c r="C45" i="1"/>
  <c r="C37" i="1"/>
  <c r="C15" i="7"/>
  <c r="K24" i="7"/>
  <c r="F37" i="6"/>
  <c r="C39" i="6"/>
  <c r="F40" i="6"/>
  <c r="C35" i="6"/>
  <c r="F35" i="6"/>
  <c r="F42" i="6"/>
  <c r="U13" i="7"/>
  <c r="U25" i="7" s="1"/>
  <c r="U16" i="7"/>
  <c r="F45" i="6"/>
  <c r="M34" i="6"/>
  <c r="M38" i="6"/>
  <c r="P34" i="6"/>
  <c r="P38" i="6"/>
  <c r="AB18" i="7"/>
  <c r="AB19" i="7"/>
  <c r="P36" i="6"/>
  <c r="C45" i="6"/>
  <c r="C45" i="5"/>
  <c r="F39" i="5"/>
  <c r="F45" i="5"/>
  <c r="M38" i="5"/>
  <c r="AE20" i="7"/>
  <c r="R16" i="7"/>
  <c r="C36" i="5"/>
  <c r="F37" i="5"/>
  <c r="F34" i="5"/>
  <c r="C40" i="5"/>
  <c r="F18" i="7"/>
  <c r="F40" i="5"/>
  <c r="F35" i="5"/>
  <c r="F21" i="7"/>
  <c r="C34" i="5"/>
  <c r="F13" i="7"/>
  <c r="F14" i="7"/>
  <c r="F20" i="7"/>
  <c r="F42" i="5"/>
  <c r="M34" i="5"/>
  <c r="W20" i="7"/>
  <c r="Z21" i="7"/>
  <c r="AE18" i="7"/>
  <c r="AE17" i="7"/>
  <c r="F35" i="4"/>
  <c r="F36" i="4"/>
  <c r="K18" i="7"/>
  <c r="C38" i="4"/>
  <c r="C35" i="4"/>
  <c r="F38" i="4"/>
  <c r="F42" i="4"/>
  <c r="P21" i="7"/>
  <c r="C45" i="4"/>
  <c r="K15" i="7"/>
  <c r="K14" i="7"/>
  <c r="K16" i="7"/>
  <c r="K19" i="7"/>
  <c r="AB20" i="7"/>
  <c r="AB25" i="7" s="1"/>
  <c r="AB17" i="7"/>
  <c r="C20" i="7"/>
  <c r="C18" i="7"/>
  <c r="C14" i="7"/>
  <c r="C39" i="4"/>
  <c r="F34" i="4"/>
  <c r="F39" i="4"/>
  <c r="R13" i="7"/>
  <c r="M19" i="7"/>
  <c r="C34" i="4"/>
  <c r="K21" i="7"/>
  <c r="M18" i="7"/>
  <c r="M20" i="7"/>
  <c r="M13" i="7"/>
  <c r="F40" i="4"/>
  <c r="P13" i="7"/>
  <c r="P15" i="7"/>
  <c r="P20" i="7"/>
  <c r="P19" i="7"/>
  <c r="F44" i="7"/>
  <c r="L38" i="7"/>
  <c r="C44" i="7"/>
  <c r="H14" i="7"/>
  <c r="H24" i="7"/>
  <c r="P36" i="1"/>
  <c r="Z25" i="7"/>
  <c r="M36" i="1"/>
  <c r="C43" i="7"/>
  <c r="P37" i="4"/>
  <c r="M37" i="4"/>
  <c r="M38" i="4"/>
  <c r="M38" i="7"/>
  <c r="O35" i="6" l="1"/>
  <c r="O40" i="6" s="1"/>
  <c r="P35" i="6" s="1"/>
  <c r="P40" i="6" s="1"/>
  <c r="K25" i="6"/>
  <c r="D34" i="7"/>
  <c r="N40" i="6"/>
  <c r="M25" i="6"/>
  <c r="R25" i="6"/>
  <c r="W25" i="6"/>
  <c r="Z25" i="6"/>
  <c r="AB25" i="6"/>
  <c r="H15" i="7"/>
  <c r="G25" i="7"/>
  <c r="H13" i="7" s="1"/>
  <c r="B36" i="7"/>
  <c r="C36" i="7" s="1"/>
  <c r="B37" i="7"/>
  <c r="C37" i="7" s="1"/>
  <c r="H16" i="7"/>
  <c r="K22" i="7"/>
  <c r="E43" i="7"/>
  <c r="F43" i="7" s="1"/>
  <c r="E46" i="4"/>
  <c r="P25" i="4"/>
  <c r="H25" i="4"/>
  <c r="U25" i="6"/>
  <c r="F25" i="6"/>
  <c r="L40" i="6"/>
  <c r="M35" i="6" s="1"/>
  <c r="M40" i="6" s="1"/>
  <c r="F25" i="1"/>
  <c r="M25" i="1"/>
  <c r="W25" i="1"/>
  <c r="H17" i="7"/>
  <c r="B38" i="7"/>
  <c r="C38" i="7" s="1"/>
  <c r="H20" i="1"/>
  <c r="H13" i="1"/>
  <c r="H25" i="1" s="1"/>
  <c r="L35" i="1"/>
  <c r="L40" i="1" s="1"/>
  <c r="Z25" i="5"/>
  <c r="AB25" i="5"/>
  <c r="AE25" i="5"/>
  <c r="B46" i="5"/>
  <c r="C41" i="5" s="1"/>
  <c r="C35" i="5"/>
  <c r="D46" i="5"/>
  <c r="F36" i="5"/>
  <c r="E46" i="5"/>
  <c r="F41" i="5" s="1"/>
  <c r="F46" i="5" s="1"/>
  <c r="Q25" i="7"/>
  <c r="L37" i="7" s="1"/>
  <c r="M37" i="7" s="1"/>
  <c r="W13" i="7"/>
  <c r="W25" i="7" s="1"/>
  <c r="V25" i="7"/>
  <c r="L39" i="7" s="1"/>
  <c r="M39" i="7" s="1"/>
  <c r="C13" i="7"/>
  <c r="B34" i="7"/>
  <c r="B25" i="7"/>
  <c r="L34" i="7" s="1"/>
  <c r="M24" i="7"/>
  <c r="B45" i="7"/>
  <c r="C45" i="7" s="1"/>
  <c r="AC25" i="7"/>
  <c r="N38" i="7" s="1"/>
  <c r="D39" i="7"/>
  <c r="D38" i="7"/>
  <c r="D25" i="7"/>
  <c r="N34" i="7" s="1"/>
  <c r="D36" i="7"/>
  <c r="X25" i="7"/>
  <c r="N39" i="7" s="1"/>
  <c r="D35" i="7"/>
  <c r="D41" i="7"/>
  <c r="E40" i="7"/>
  <c r="F40" i="7" s="1"/>
  <c r="E25" i="7"/>
  <c r="O34" i="7" s="1"/>
  <c r="F19" i="7"/>
  <c r="P18" i="7"/>
  <c r="E39" i="7"/>
  <c r="F39" i="7" s="1"/>
  <c r="P16" i="7"/>
  <c r="E37" i="7"/>
  <c r="F37" i="7" s="1"/>
  <c r="O25" i="7"/>
  <c r="O36" i="7" s="1"/>
  <c r="P36" i="7" s="1"/>
  <c r="P14" i="7"/>
  <c r="E35" i="7"/>
  <c r="F35" i="7" s="1"/>
  <c r="AE21" i="7"/>
  <c r="E42" i="7"/>
  <c r="F42" i="7" s="1"/>
  <c r="J25" i="7"/>
  <c r="K20" i="7" s="1"/>
  <c r="T25" i="7"/>
  <c r="O37" i="7" s="1"/>
  <c r="P37" i="7" s="1"/>
  <c r="E45" i="7"/>
  <c r="F45" i="7" s="1"/>
  <c r="F24" i="7"/>
  <c r="F25" i="7"/>
  <c r="AE25" i="7"/>
  <c r="B40" i="7"/>
  <c r="C40" i="7" s="1"/>
  <c r="U25" i="4"/>
  <c r="O40" i="4"/>
  <c r="P35" i="4" s="1"/>
  <c r="P34" i="4"/>
  <c r="R25" i="4"/>
  <c r="W25" i="4"/>
  <c r="F41" i="4"/>
  <c r="F46" i="4" s="1"/>
  <c r="F25" i="5"/>
  <c r="U25" i="5"/>
  <c r="W25" i="5"/>
  <c r="P34" i="5"/>
  <c r="P40" i="5" s="1"/>
  <c r="H25" i="6"/>
  <c r="U25" i="1"/>
  <c r="D46" i="4"/>
  <c r="L40" i="4"/>
  <c r="M35" i="4" s="1"/>
  <c r="M34" i="4"/>
  <c r="B46" i="4"/>
  <c r="C41" i="4" s="1"/>
  <c r="C36" i="4"/>
  <c r="B46" i="6"/>
  <c r="C37" i="6"/>
  <c r="D46" i="6"/>
  <c r="F36" i="6"/>
  <c r="E46" i="6"/>
  <c r="B39" i="7"/>
  <c r="C39" i="7" s="1"/>
  <c r="H18" i="7"/>
  <c r="M14" i="7"/>
  <c r="M25" i="7" s="1"/>
  <c r="L25" i="7"/>
  <c r="L36" i="7" s="1"/>
  <c r="M36" i="7" s="1"/>
  <c r="D46" i="1"/>
  <c r="O40" i="1"/>
  <c r="P34" i="1" s="1"/>
  <c r="K25" i="1"/>
  <c r="N40" i="5"/>
  <c r="I25" i="7"/>
  <c r="N35" i="7" s="1"/>
  <c r="L40" i="5"/>
  <c r="M35" i="5" s="1"/>
  <c r="M40" i="5" s="1"/>
  <c r="P35" i="1"/>
  <c r="P40" i="1" s="1"/>
  <c r="B46" i="1"/>
  <c r="C34" i="1" s="1"/>
  <c r="C46" i="1" s="1"/>
  <c r="C25" i="7"/>
  <c r="E46" i="1"/>
  <c r="F41" i="1" s="1"/>
  <c r="C25" i="1"/>
  <c r="N40" i="1"/>
  <c r="M35" i="1"/>
  <c r="M34" i="1"/>
  <c r="C41" i="1"/>
  <c r="F34" i="6" l="1"/>
  <c r="F41" i="6"/>
  <c r="N40" i="7"/>
  <c r="C34" i="6"/>
  <c r="C41" i="6"/>
  <c r="H20" i="7"/>
  <c r="H25" i="7" s="1"/>
  <c r="L35" i="7"/>
  <c r="L40" i="7" s="1"/>
  <c r="M34" i="7" s="1"/>
  <c r="P34" i="7"/>
  <c r="C46" i="4"/>
  <c r="O35" i="7"/>
  <c r="O40" i="7" s="1"/>
  <c r="K13" i="7"/>
  <c r="K25" i="7" s="1"/>
  <c r="P25" i="7"/>
  <c r="B46" i="7"/>
  <c r="C46" i="5"/>
  <c r="E46" i="7"/>
  <c r="M40" i="4"/>
  <c r="P40" i="4"/>
  <c r="D46" i="7"/>
  <c r="F34" i="1"/>
  <c r="F46" i="1" s="1"/>
  <c r="M40" i="1"/>
  <c r="C46" i="6" l="1"/>
  <c r="F46" i="6"/>
  <c r="M35" i="7"/>
  <c r="M40" i="7" s="1"/>
  <c r="F34" i="7"/>
  <c r="F41" i="7"/>
  <c r="P35" i="7"/>
  <c r="P40" i="7" s="1"/>
  <c r="C41" i="7"/>
  <c r="C34" i="7"/>
  <c r="C46" i="7" l="1"/>
  <c r="F46" i="7"/>
</calcChain>
</file>

<file path=xl/sharedStrings.xml><?xml version="1.0" encoding="utf-8"?>
<sst xmlns="http://schemas.openxmlformats.org/spreadsheetml/2006/main" count="465" uniqueCount="65">
  <si>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</si>
  <si>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</si>
  <si>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</si>
  <si>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</si>
  <si>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</si>
  <si>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</si>
  <si>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</si>
  <si>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</si>
  <si>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</si>
  <si>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</si>
  <si>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</si>
  <si>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</si>
  <si>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</si>
  <si>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</si>
  <si>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</si>
  <si>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</si>
  <si>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</si>
  <si>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</si>
  <si>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</si>
  <si>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</si>
  <si>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</si>
  <si>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</si>
  <si>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</si>
  <si>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</si>
  <si>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</si>
  <si>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</si>
  <si>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</si>
  <si>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</si>
  <si>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</si>
  <si>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</si>
  <si>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</si>
  <si>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</si>
  <si>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</si>
  <si>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</si>
  <si>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</si>
  <si>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</si>
  <si>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</si>
  <si>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</si>
  <si>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</si>
  <si>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</si>
  <si>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</si>
  <si>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</si>
  <si>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</si>
  <si>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</si>
  <si>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</si>
  <si>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</si>
  <si>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</si>
  <si>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</si>
  <si>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</si>
  <si>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</si>
  <si>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</si>
  <si>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</si>
  <si>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</si>
  <si>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</si>
  <si>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https://w123.bcn.cat/APPS/egaseta/cercaAvancada.do?reqCode=downloadFile&amp;publicacionsId=19302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</si>
  <si>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</si>
  <si>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</si>
  <si>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</si>
  <si>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</si>
  <si>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</si>
  <si>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</si>
  <si>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</si>
  <si>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</si>
  <si>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</si>
  <si>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FUNDACIÓ PRIVADA JULIO MUÑOZ RAMONET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</si>
</sst>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9B-47CA-AAD9-C667BF8F734D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9B-47CA-AAD9-C667BF8F734D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9B-47CA-AAD9-C667BF8F734D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9B-47CA-AAD9-C667BF8F734D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9B-47CA-AAD9-C667BF8F734D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9B-47CA-AAD9-C667BF8F734D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9B-47CA-AAD9-C667BF8F734D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9B-47CA-AAD9-C667BF8F734D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9B-47CA-AAD9-C667BF8F734D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9B-47CA-AAD9-C667BF8F734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C9B-47CA-AAD9-C667BF8F7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6E-4246-A7FE-5BD71C325D0E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E-4246-A7FE-5BD71C325D0E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6E-4246-A7FE-5BD71C325D0E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6E-4246-A7FE-5BD71C325D0E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6E-4246-A7FE-5BD71C325D0E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E-4246-A7FE-5BD71C325D0E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6E-4246-A7FE-5BD71C325D0E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6E-4246-A7FE-5BD71C325D0E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6E-4246-A7FE-5BD71C325D0E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6E-4246-A7FE-5BD71C325D0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1"/>
                <c:pt idx="0">
                  <c:v>223203.22999999998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165120.44956043956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36E-4246-A7FE-5BD71C325D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48-4F52-ADEA-A11EABF06AF5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48-4F52-ADEA-A11EABF06AF5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48-4F52-ADEA-A11EABF06AF5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48-4F52-ADEA-A11EABF06AF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48-4F52-ADEA-A11EABF06A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0D-49B9-A282-43C020C64E41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0D-49B9-A282-43C020C64E41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0D-49B9-A282-43C020C64E41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0D-49B9-A282-43C020C64E41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0D-49B9-A282-43C020C64E41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0D-49B9-A282-43C020C64E4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388323.67956043954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40D-49B9-A282-43C020C64E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123.bcn.cat/APPS/egaseta/cercaAvancada.do?reqCode=downloadFile&amp;publicacionsId=19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H13" sqref="H13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I5" s="103"/>
      <c r="J5" s="103"/>
      <c r="K5" s="103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46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24" t="s">
        <v>64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7.6923076923076927E-2</v>
      </c>
      <c r="I13" s="4">
        <v>148332.22</v>
      </c>
      <c r="J13" s="5">
        <v>179471.09</v>
      </c>
      <c r="K13" s="21">
        <f t="shared" ref="K13:K24" si="3">IF(J13,J13/$J$25,"")</f>
        <v>0.75938255088534579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100"/>
      <c r="Y17" s="100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3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12</v>
      </c>
      <c r="H20" s="67">
        <f t="shared" si="2"/>
        <v>0.92307692307692313</v>
      </c>
      <c r="I20" s="70">
        <v>46997.595041322311</v>
      </c>
      <c r="J20" s="71">
        <v>56867.09</v>
      </c>
      <c r="K20" s="68">
        <f t="shared" si="3"/>
        <v>0.24061744911465427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96" t="s">
        <v>58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9"/>
      <c r="J21" s="99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1"/>
      <c r="Y21" s="101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9"/>
      <c r="J22" s="99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1"/>
      <c r="Y22" s="102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9"/>
      <c r="J23" s="99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1"/>
      <c r="Y23" s="102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si="0"/>
        <v/>
      </c>
      <c r="D24" s="70"/>
      <c r="E24" s="71"/>
      <c r="F24" s="68" t="str">
        <f t="shared" si="1"/>
        <v/>
      </c>
      <c r="G24" s="69"/>
      <c r="H24" s="67" t="str">
        <f t="shared" si="2"/>
        <v/>
      </c>
      <c r="I24" s="70"/>
      <c r="J24" s="71"/>
      <c r="K24" s="68" t="str">
        <f t="shared" si="3"/>
        <v/>
      </c>
      <c r="L24" s="69"/>
      <c r="M24" s="67" t="str">
        <f t="shared" si="4"/>
        <v/>
      </c>
      <c r="N24" s="70"/>
      <c r="O24" s="71"/>
      <c r="P24" s="68" t="str">
        <f t="shared" si="5"/>
        <v/>
      </c>
      <c r="Q24" s="69"/>
      <c r="R24" s="67" t="str">
        <f t="shared" si="6"/>
        <v/>
      </c>
      <c r="S24" s="70"/>
      <c r="T24" s="71"/>
      <c r="U24" s="68" t="str">
        <f t="shared" si="7"/>
        <v/>
      </c>
      <c r="V24" s="69"/>
      <c r="W24" s="67" t="str">
        <f t="shared" si="8"/>
        <v/>
      </c>
      <c r="X24" s="70"/>
      <c r="Y24" s="71"/>
      <c r="Z24" s="68" t="str">
        <f t="shared" si="9"/>
        <v/>
      </c>
      <c r="AA24" s="69"/>
      <c r="AB24" s="20" t="str">
        <f t="shared" si="10"/>
        <v/>
      </c>
      <c r="AC24" s="70"/>
      <c r="AD24" s="71"/>
      <c r="AE24" s="68" t="str">
        <f t="shared" si="11"/>
        <v/>
      </c>
    </row>
    <row r="25" spans="1:31" ht="33.049999999999997" customHeight="1" thickBot="1" x14ac:dyDescent="0.35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13</v>
      </c>
      <c r="H25" s="17">
        <f t="shared" si="12"/>
        <v>1</v>
      </c>
      <c r="I25" s="18">
        <f t="shared" si="12"/>
        <v>195329.81504132232</v>
      </c>
      <c r="J25" s="18">
        <f t="shared" si="12"/>
        <v>236338.18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7" t="s">
        <v>62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7.6923076923076927E-2</v>
      </c>
      <c r="D34" s="10">
        <f t="shared" ref="D34:D45" si="15">D13+I13+N13+S13+AC13+X13</f>
        <v>148332.22</v>
      </c>
      <c r="E34" s="11">
        <f t="shared" ref="E34:E45" si="16">E13+J13+O13+T13+AD13+Y13</f>
        <v>179471.09</v>
      </c>
      <c r="F34" s="21">
        <f t="shared" ref="F34:F43" si="17">IF(E34,E34/$E$46,"")</f>
        <v>0.75938255088534579</v>
      </c>
      <c r="J34" s="151" t="s">
        <v>3</v>
      </c>
      <c r="K34" s="152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29.95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1">
        <f>G25</f>
        <v>13</v>
      </c>
      <c r="M35" s="8">
        <f t="shared" si="18"/>
        <v>1</v>
      </c>
      <c r="N35" s="62">
        <f>I25</f>
        <v>195329.81504132232</v>
      </c>
      <c r="O35" s="62">
        <f>J25</f>
        <v>236338.18</v>
      </c>
      <c r="P35" s="60">
        <f t="shared" si="19"/>
        <v>1</v>
      </c>
    </row>
    <row r="36" spans="1:33" ht="29.95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7" t="s">
        <v>2</v>
      </c>
      <c r="K36" s="148"/>
      <c r="L36" s="61">
        <f>L25</f>
        <v>0</v>
      </c>
      <c r="M36" s="8" t="str">
        <f t="shared" si="18"/>
        <v/>
      </c>
      <c r="N36" s="62">
        <f>N25</f>
        <v>0</v>
      </c>
      <c r="O36" s="62">
        <f>O25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7" t="s">
        <v>5</v>
      </c>
      <c r="K38" s="148"/>
      <c r="L38" s="61">
        <f>V25</f>
        <v>0</v>
      </c>
      <c r="M38" s="8" t="str">
        <f t="shared" si="18"/>
        <v/>
      </c>
      <c r="N38" s="62">
        <f>X25</f>
        <v>0</v>
      </c>
      <c r="O38" s="62">
        <f>Y25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7" t="s">
        <v>4</v>
      </c>
      <c r="K39" s="148"/>
      <c r="L39" s="61">
        <f>AA25</f>
        <v>0</v>
      </c>
      <c r="M39" s="8" t="str">
        <f t="shared" si="18"/>
        <v/>
      </c>
      <c r="N39" s="62">
        <f>AC25</f>
        <v>0</v>
      </c>
      <c r="O39" s="62">
        <f>AD25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9" t="s">
        <v>0</v>
      </c>
      <c r="K40" s="150"/>
      <c r="L40" s="84">
        <f>SUM(L34:L39)</f>
        <v>13</v>
      </c>
      <c r="M40" s="17">
        <f>SUM(M34:M39)</f>
        <v>1</v>
      </c>
      <c r="N40" s="85">
        <f>SUM(N34:N39)</f>
        <v>195329.81504132232</v>
      </c>
      <c r="O40" s="86">
        <f>SUM(O34:O39)</f>
        <v>236338.18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13"/>
        <v>12</v>
      </c>
      <c r="C41" s="8">
        <f t="shared" si="14"/>
        <v>0.92307692307692313</v>
      </c>
      <c r="D41" s="13">
        <f t="shared" si="15"/>
        <v>46997.595041322311</v>
      </c>
      <c r="E41" s="23">
        <f t="shared" si="16"/>
        <v>56867.09</v>
      </c>
      <c r="F41" s="21">
        <f t="shared" si="17"/>
        <v>0.24061744911465427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96" t="s">
        <v>57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8" t="s">
        <v>63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13</v>
      </c>
      <c r="C46" s="17">
        <f>SUM(C34:C45)</f>
        <v>1</v>
      </c>
      <c r="D46" s="18">
        <f>SUM(D34:D45)</f>
        <v>195329.81504132232</v>
      </c>
      <c r="E46" s="18">
        <f>SUM(E34:E45)</f>
        <v>236338.18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3">
    <mergeCell ref="J38:K38"/>
    <mergeCell ref="J40:K40"/>
    <mergeCell ref="J34:K34"/>
    <mergeCell ref="J35:K35"/>
    <mergeCell ref="J36:K36"/>
    <mergeCell ref="J37:K37"/>
    <mergeCell ref="J39:K39"/>
    <mergeCell ref="I5:K5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5" zoomScale="90" zoomScaleNormal="90" workbookViewId="0">
      <selection activeCell="D20" sqref="D20:E20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4"/>
      <c r="I7" s="91" t="s">
        <v>52</v>
      </c>
      <c r="J7" s="9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4" t="str">
        <f>'CONTRACTACIO 1r TR 2020'!B8</f>
        <v>FUNDACIÓ PRIVADA JULIO MUÑOZ RAMONET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5</v>
      </c>
      <c r="H20" s="67">
        <f t="shared" si="2"/>
        <v>1</v>
      </c>
      <c r="I20" s="70">
        <f>J20/1.21</f>
        <v>37954.636000363273</v>
      </c>
      <c r="J20" s="70">
        <v>45925.10956043956</v>
      </c>
      <c r="K20" s="21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3">IF(G24,G24/$G$25,"")</f>
        <v/>
      </c>
      <c r="I24" s="70"/>
      <c r="J24" s="71"/>
      <c r="K24" s="68" t="str">
        <f t="shared" ref="K24" si="24">IF(J24,J24/$J$25,"")</f>
        <v/>
      </c>
      <c r="L24" s="69"/>
      <c r="M24" s="67" t="str">
        <f t="shared" ref="M24" si="25">IF(L24,L24/$L$25,"")</f>
        <v/>
      </c>
      <c r="N24" s="70"/>
      <c r="O24" s="71"/>
      <c r="P24" s="68" t="str">
        <f t="shared" ref="P24" si="26">IF(O24,O24/$O$25,"")</f>
        <v/>
      </c>
      <c r="Q24" s="69"/>
      <c r="R24" s="67" t="str">
        <f t="shared" ref="R24" si="2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28">IF(V24,V24/$V$25,"")</f>
        <v/>
      </c>
      <c r="X24" s="70"/>
      <c r="Y24" s="71"/>
      <c r="Z24" s="68" t="str">
        <f t="shared" ref="Z24" si="29">IF(Y24,Y24/$Y$25,"")</f>
        <v/>
      </c>
      <c r="AA24" s="69"/>
      <c r="AB24" s="20" t="str">
        <f t="shared" ref="AB24" si="30">IF(AA24,AA24/$AA$25,"")</f>
        <v/>
      </c>
      <c r="AC24" s="70"/>
      <c r="AD24" s="71"/>
      <c r="AE24" s="68" t="str">
        <f t="shared" ref="AE24" si="31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5</v>
      </c>
      <c r="H25" s="17">
        <f t="shared" si="32"/>
        <v>1</v>
      </c>
      <c r="I25" s="18">
        <f t="shared" si="32"/>
        <v>37954.636000363273</v>
      </c>
      <c r="J25" s="18">
        <f t="shared" si="32"/>
        <v>45925.10956043956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12"/>
      <c r="C32" s="113"/>
      <c r="D32" s="113"/>
      <c r="E32" s="113"/>
      <c r="F32" s="114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1" t="s">
        <v>3</v>
      </c>
      <c r="K34" s="152"/>
      <c r="L34" s="58">
        <f>B25</f>
        <v>0</v>
      </c>
      <c r="M34" s="8" t="str">
        <f t="shared" ref="M34:M39" si="38">IF(L34,L34/$L$40,"")</f>
        <v/>
      </c>
      <c r="N34" s="59">
        <f>D25</f>
        <v>0</v>
      </c>
      <c r="O34" s="59">
        <f>E25</f>
        <v>0</v>
      </c>
      <c r="P34" s="60" t="str">
        <f t="shared" ref="P34:P39" si="39">IF(O34,O34/$O$40,"")</f>
        <v/>
      </c>
    </row>
    <row r="35" spans="1:33" s="25" customFormat="1" ht="29.95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7" t="s">
        <v>1</v>
      </c>
      <c r="K35" s="148"/>
      <c r="L35" s="61">
        <f>G25</f>
        <v>5</v>
      </c>
      <c r="M35" s="8">
        <f t="shared" si="38"/>
        <v>1</v>
      </c>
      <c r="N35" s="62">
        <f>I25</f>
        <v>37954.636000363273</v>
      </c>
      <c r="O35" s="62">
        <f>J25</f>
        <v>45925.10956043956</v>
      </c>
      <c r="P35" s="60">
        <f t="shared" si="39"/>
        <v>1</v>
      </c>
    </row>
    <row r="36" spans="1:33" ht="29.95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7" t="s">
        <v>2</v>
      </c>
      <c r="K36" s="148"/>
      <c r="L36" s="61">
        <f>L25</f>
        <v>0</v>
      </c>
      <c r="M36" s="8" t="str">
        <f t="shared" si="38"/>
        <v/>
      </c>
      <c r="N36" s="62">
        <f>N25</f>
        <v>0</v>
      </c>
      <c r="O36" s="62">
        <f>O25</f>
        <v>0</v>
      </c>
      <c r="P36" s="60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1">
        <f>Q25</f>
        <v>0</v>
      </c>
      <c r="M37" s="8" t="str">
        <f t="shared" si="38"/>
        <v/>
      </c>
      <c r="N37" s="62">
        <f>S25</f>
        <v>0</v>
      </c>
      <c r="O37" s="62">
        <f>T25</f>
        <v>0</v>
      </c>
      <c r="P37" s="60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1">
        <f>V25</f>
        <v>0</v>
      </c>
      <c r="M38" s="8" t="str">
        <f t="shared" si="38"/>
        <v/>
      </c>
      <c r="N38" s="62">
        <f>X25</f>
        <v>0</v>
      </c>
      <c r="O38" s="62">
        <f>Y25</f>
        <v>0</v>
      </c>
      <c r="P38" s="60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7" t="s">
        <v>4</v>
      </c>
      <c r="K39" s="148"/>
      <c r="L39" s="61">
        <f>AA25</f>
        <v>0</v>
      </c>
      <c r="M39" s="8" t="str">
        <f t="shared" si="38"/>
        <v/>
      </c>
      <c r="N39" s="62">
        <f>AC25</f>
        <v>0</v>
      </c>
      <c r="O39" s="62">
        <f>AD25</f>
        <v>0</v>
      </c>
      <c r="P39" s="60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9" t="s">
        <v>0</v>
      </c>
      <c r="K40" s="150"/>
      <c r="L40" s="84">
        <f>SUM(L34:L39)</f>
        <v>5</v>
      </c>
      <c r="M40" s="17">
        <f>SUM(M34:M39)</f>
        <v>1</v>
      </c>
      <c r="N40" s="85">
        <f>SUM(N34:N39)</f>
        <v>37954.636000363273</v>
      </c>
      <c r="O40" s="86">
        <f>SUM(O34:O39)</f>
        <v>45925.10956043956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3"/>
        <v>5</v>
      </c>
      <c r="C41" s="8">
        <f t="shared" si="34"/>
        <v>1</v>
      </c>
      <c r="D41" s="13">
        <f t="shared" si="35"/>
        <v>37954.636000363273</v>
      </c>
      <c r="E41" s="23">
        <f t="shared" si="36"/>
        <v>45925.10956043956</v>
      </c>
      <c r="F41" s="21">
        <f t="shared" si="3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5" t="s">
        <v>63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5</v>
      </c>
      <c r="C46" s="17">
        <f>SUM(C34:C45)</f>
        <v>1</v>
      </c>
      <c r="D46" s="18">
        <f>SUM(D34:D45)</f>
        <v>37954.636000363273</v>
      </c>
      <c r="E46" s="18">
        <f>SUM(E34:E45)</f>
        <v>45925.10956043956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L8" sqref="L8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4"/>
      <c r="I7" s="91" t="s">
        <v>52</v>
      </c>
      <c r="J7" s="92">
        <v>44158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4" t="str">
        <f>'CONTRACTACIO 1r TR 2020'!B8</f>
        <v>FUNDACIÓ PRIVADA JULIO MUÑOZ RAMONET</v>
      </c>
      <c r="C8" s="75"/>
      <c r="D8" s="75"/>
      <c r="E8" s="75"/>
      <c r="F8" s="75"/>
      <c r="G8" s="76"/>
      <c r="H8" s="76"/>
      <c r="I8" s="76"/>
      <c r="J8" s="89"/>
      <c r="K8" s="76"/>
      <c r="L8" s="30"/>
      <c r="N8" s="26"/>
      <c r="R8" s="30"/>
      <c r="X8" s="30"/>
      <c r="AE8" s="30"/>
    </row>
    <row r="9" spans="1:31" ht="20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4</v>
      </c>
      <c r="H20" s="67">
        <f t="shared" si="2"/>
        <v>1</v>
      </c>
      <c r="I20" s="70">
        <f>J20/1.21</f>
        <v>6906.553719008265</v>
      </c>
      <c r="J20" s="71">
        <v>8356.93</v>
      </c>
      <c r="K20" s="68">
        <f t="shared" si="3"/>
        <v>1</v>
      </c>
      <c r="L20" s="69"/>
      <c r="M20" s="67" t="str">
        <f t="shared" si="4"/>
        <v/>
      </c>
      <c r="N20" s="70"/>
      <c r="O20" s="71"/>
      <c r="P20" s="68" t="str">
        <f t="shared" si="5"/>
        <v/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12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13">IF(G24,G24/$G$25,"")</f>
        <v/>
      </c>
      <c r="I24" s="70"/>
      <c r="J24" s="71"/>
      <c r="K24" s="68" t="str">
        <f t="shared" ref="K24" si="14">IF(J24,J24/$J$25,"")</f>
        <v/>
      </c>
      <c r="L24" s="69"/>
      <c r="M24" s="67" t="str">
        <f t="shared" ref="M24" si="15">IF(L24,L24/$L$25,"")</f>
        <v/>
      </c>
      <c r="N24" s="70"/>
      <c r="O24" s="71"/>
      <c r="P24" s="68" t="str">
        <f t="shared" ref="P24" si="16">IF(O24,O24/$O$25,"")</f>
        <v/>
      </c>
      <c r="Q24" s="69"/>
      <c r="R24" s="67" t="str">
        <f t="shared" ref="R24" si="17">IF(Q24,Q24/$Q$25,"")</f>
        <v/>
      </c>
      <c r="S24" s="70"/>
      <c r="T24" s="71"/>
      <c r="U24" s="68" t="str">
        <f t="shared" si="7"/>
        <v/>
      </c>
      <c r="V24" s="69"/>
      <c r="W24" s="67" t="str">
        <f t="shared" ref="W24" si="18">IF(V24,V24/$V$25,"")</f>
        <v/>
      </c>
      <c r="X24" s="70"/>
      <c r="Y24" s="71"/>
      <c r="Z24" s="68" t="str">
        <f t="shared" ref="Z24" si="19">IF(Y24,Y24/$Y$25,"")</f>
        <v/>
      </c>
      <c r="AA24" s="69"/>
      <c r="AB24" s="20" t="str">
        <f t="shared" ref="AB24" si="20">IF(AA24,AA24/$AA$25,"")</f>
        <v/>
      </c>
      <c r="AC24" s="70"/>
      <c r="AD24" s="71"/>
      <c r="AE24" s="68" t="str">
        <f t="shared" ref="AE24" si="21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4</v>
      </c>
      <c r="H25" s="17">
        <f t="shared" si="22"/>
        <v>1</v>
      </c>
      <c r="I25" s="18">
        <f t="shared" si="22"/>
        <v>6906.553719008265</v>
      </c>
      <c r="J25" s="18">
        <f t="shared" si="22"/>
        <v>8356.93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7" t="s">
        <v>61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1" t="s">
        <v>3</v>
      </c>
      <c r="K34" s="152"/>
      <c r="L34" s="58">
        <f>B25</f>
        <v>0</v>
      </c>
      <c r="M34" s="8" t="str">
        <f>IF(L34,L34/$L$40,"")</f>
        <v/>
      </c>
      <c r="N34" s="59">
        <f>D25</f>
        <v>0</v>
      </c>
      <c r="O34" s="59">
        <f>E25</f>
        <v>0</v>
      </c>
      <c r="P34" s="60" t="str">
        <f>IF(O34,O34/$O$40,"")</f>
        <v/>
      </c>
    </row>
    <row r="35" spans="1:33" s="25" customFormat="1" ht="29.95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7" t="s">
        <v>1</v>
      </c>
      <c r="K35" s="148"/>
      <c r="L35" s="61">
        <f>G25</f>
        <v>4</v>
      </c>
      <c r="M35" s="8">
        <f>IF(L35,L35/$L$40,"")</f>
        <v>1</v>
      </c>
      <c r="N35" s="62">
        <f>I25</f>
        <v>6906.553719008265</v>
      </c>
      <c r="O35" s="62">
        <f>J25</f>
        <v>8356.93</v>
      </c>
      <c r="P35" s="60">
        <f>IF(O35,O35/$O$40,"")</f>
        <v>1</v>
      </c>
    </row>
    <row r="36" spans="1:33" ht="29.95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7" t="s">
        <v>2</v>
      </c>
      <c r="K36" s="148"/>
      <c r="L36" s="61">
        <f>L25</f>
        <v>0</v>
      </c>
      <c r="M36" s="8" t="str">
        <f>IF(L36,L36/$L$40,"")</f>
        <v/>
      </c>
      <c r="N36" s="62">
        <f>N25</f>
        <v>0</v>
      </c>
      <c r="O36" s="62">
        <f>O25</f>
        <v>0</v>
      </c>
      <c r="P36" s="60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1">
        <f>Q25</f>
        <v>0</v>
      </c>
      <c r="M37" s="8" t="str">
        <f>IF(L37,L37/$L$40,"")</f>
        <v/>
      </c>
      <c r="N37" s="62">
        <f>S25</f>
        <v>0</v>
      </c>
      <c r="O37" s="62">
        <f>T25</f>
        <v>0</v>
      </c>
      <c r="P37" s="60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1">
        <f>V25</f>
        <v>0</v>
      </c>
      <c r="M38" s="8" t="str">
        <f>IF(L38,L38/$L$40,"")</f>
        <v/>
      </c>
      <c r="N38" s="62">
        <f>X25</f>
        <v>0</v>
      </c>
      <c r="O38" s="62">
        <f>Y25</f>
        <v>0</v>
      </c>
      <c r="P38" s="60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7" t="s">
        <v>4</v>
      </c>
      <c r="K39" s="148"/>
      <c r="L39" s="61">
        <f>AA25</f>
        <v>0</v>
      </c>
      <c r="M39" s="8" t="str">
        <f t="shared" ref="M39" si="28">IF(L39,L39/$L$40,"")</f>
        <v/>
      </c>
      <c r="N39" s="62">
        <f>AC25</f>
        <v>0</v>
      </c>
      <c r="O39" s="62">
        <f>AD25</f>
        <v>0</v>
      </c>
      <c r="P39" s="60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9" t="s">
        <v>0</v>
      </c>
      <c r="K40" s="150"/>
      <c r="L40" s="84">
        <f>SUM(L34:L39)</f>
        <v>4</v>
      </c>
      <c r="M40" s="17">
        <f>SUM(M34:M39)</f>
        <v>1</v>
      </c>
      <c r="N40" s="85">
        <f>SUM(N34:N39)</f>
        <v>6906.553719008265</v>
      </c>
      <c r="O40" s="86">
        <f>SUM(O34:O39)</f>
        <v>8356.93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23"/>
        <v>4</v>
      </c>
      <c r="C41" s="8">
        <f t="shared" si="24"/>
        <v>1</v>
      </c>
      <c r="D41" s="13">
        <f t="shared" si="25"/>
        <v>6906.553719008265</v>
      </c>
      <c r="E41" s="23">
        <f t="shared" si="26"/>
        <v>8356.93</v>
      </c>
      <c r="F41" s="21">
        <f t="shared" si="27"/>
        <v>1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8" t="s">
        <v>63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4</v>
      </c>
      <c r="C46" s="17">
        <f>SUM(C34:C45)</f>
        <v>1</v>
      </c>
      <c r="D46" s="18">
        <f>SUM(D34:D45)</f>
        <v>6906.553719008265</v>
      </c>
      <c r="E46" s="18">
        <f>SUM(E34:E45)</f>
        <v>8356.93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zoomScale="90" zoomScaleNormal="90" workbookViewId="0">
      <selection activeCell="J22" sqref="J22"/>
    </sheetView>
  </sheetViews>
  <sheetFormatPr defaultColWidth="9.109375" defaultRowHeight="15.05" x14ac:dyDescent="0.3"/>
  <cols>
    <col min="1" max="1" width="26.109375" style="27" customWidth="1"/>
    <col min="2" max="2" width="11.5546875" style="63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customHeight="1" x14ac:dyDescent="0.3">
      <c r="B4" s="26"/>
      <c r="H4" s="26"/>
      <c r="N4" s="26"/>
    </row>
    <row r="5" spans="1:31" s="25" customFormat="1" ht="30.8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4"/>
      <c r="I7" s="91" t="s">
        <v>52</v>
      </c>
      <c r="J7" s="92">
        <v>44284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4" t="str">
        <f>'CONTRACTACIO 1r TR 2020'!B8</f>
        <v>FUNDACIÓ PRIVADA JULIO MUÑOZ RAMONET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29.95" customHeight="1" thickBot="1" x14ac:dyDescent="0.35">
      <c r="A11" s="121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8.950000000000003" customHeight="1" thickBot="1" x14ac:dyDescent="0.35">
      <c r="A12" s="122"/>
      <c r="B12" s="39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0.16666666666666666</v>
      </c>
      <c r="I13" s="4">
        <v>36133.25</v>
      </c>
      <c r="J13" s="5">
        <v>43732.14</v>
      </c>
      <c r="K13" s="21">
        <f t="shared" ref="K13:K21" si="3">IF(J13,J13/$J$25,"")</f>
        <v>0.44760072980015247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IF(L18,L18/$L$25,"")</f>
        <v/>
      </c>
      <c r="N18" s="70"/>
      <c r="O18" s="71"/>
      <c r="P18" s="68" t="str">
        <f>IF(O18,O18/$O$25,"")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10</v>
      </c>
      <c r="H20" s="67">
        <f t="shared" si="2"/>
        <v>0.83333333333333337</v>
      </c>
      <c r="I20" s="70">
        <v>44604.4</v>
      </c>
      <c r="J20" s="71">
        <v>53971.32</v>
      </c>
      <c r="K20" s="68">
        <f t="shared" si="3"/>
        <v>0.55239927019984758</v>
      </c>
      <c r="L20" s="69"/>
      <c r="M20" s="67" t="str">
        <f>IF(L20,L20/$L$25,"")</f>
        <v/>
      </c>
      <c r="N20" s="70"/>
      <c r="O20" s="71"/>
      <c r="P20" s="68" t="str">
        <f>IF(O20,O20/$O$25,"")</f>
        <v/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1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3">
      <c r="A23" s="95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8" t="s">
        <v>63</v>
      </c>
      <c r="B24" s="69"/>
      <c r="C24" s="67" t="str">
        <f t="shared" ref="C24" si="20">IF(B24,B24/$B$25,"")</f>
        <v/>
      </c>
      <c r="D24" s="70"/>
      <c r="E24" s="71"/>
      <c r="F24" s="68" t="str">
        <f t="shared" si="1"/>
        <v/>
      </c>
      <c r="G24" s="69"/>
      <c r="H24" s="67" t="str">
        <f t="shared" ref="H24" si="21">IF(G24,G24/$G$25,"")</f>
        <v/>
      </c>
      <c r="I24" s="70"/>
      <c r="J24" s="71"/>
      <c r="K24" s="68" t="str">
        <f t="shared" ref="K24" si="22">IF(J24,J24/$J$25,"")</f>
        <v/>
      </c>
      <c r="L24" s="69"/>
      <c r="M24" s="67" t="str">
        <f t="shared" ref="M24" si="23">IF(L24,L24/$L$25,"")</f>
        <v/>
      </c>
      <c r="N24" s="70"/>
      <c r="O24" s="71"/>
      <c r="P24" s="68" t="str">
        <f t="shared" ref="P24" si="24">IF(O24,O24/$O$25,"")</f>
        <v/>
      </c>
      <c r="Q24" s="69"/>
      <c r="R24" s="67" t="str">
        <f t="shared" ref="R24" si="25">IF(Q24,Q24/$Q$25,"")</f>
        <v/>
      </c>
      <c r="S24" s="70"/>
      <c r="T24" s="71"/>
      <c r="U24" s="68" t="str">
        <f t="shared" si="5"/>
        <v/>
      </c>
      <c r="V24" s="69"/>
      <c r="W24" s="67" t="str">
        <f t="shared" ref="W24" si="26">IF(V24,V24/$V$25,"")</f>
        <v/>
      </c>
      <c r="X24" s="70"/>
      <c r="Y24" s="71"/>
      <c r="Z24" s="68" t="str">
        <f t="shared" ref="Z24" si="27">IF(Y24,Y24/$Y$25,"")</f>
        <v/>
      </c>
      <c r="AA24" s="69"/>
      <c r="AB24" s="20" t="str">
        <f t="shared" ref="AB24" si="28">IF(AA24,AA24/$AA$25,"")</f>
        <v/>
      </c>
      <c r="AC24" s="70"/>
      <c r="AD24" s="71"/>
      <c r="AE24" s="68" t="str">
        <f t="shared" ref="AE24" si="29">IF(AD24,AD24/$AD$25,"")</f>
        <v/>
      </c>
    </row>
    <row r="25" spans="1:31" ht="33.049999999999997" customHeight="1" thickBot="1" x14ac:dyDescent="0.35">
      <c r="A25" s="83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12</v>
      </c>
      <c r="H25" s="17">
        <f t="shared" si="30"/>
        <v>1</v>
      </c>
      <c r="I25" s="18">
        <f t="shared" si="30"/>
        <v>80737.649999999994</v>
      </c>
      <c r="J25" s="18">
        <f t="shared" si="30"/>
        <v>97703.459999999992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85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7" t="s">
        <v>60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29.95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88"/>
      <c r="M29" s="51"/>
      <c r="N29" s="47"/>
      <c r="O29" s="47"/>
      <c r="P29" s="50"/>
      <c r="Q29" s="50"/>
      <c r="R29" s="88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4" customFormat="1" ht="18" customHeight="1" thickBot="1" x14ac:dyDescent="0.35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50"/>
      <c r="W30" s="50"/>
      <c r="X30" s="73"/>
      <c r="Y30" s="49"/>
      <c r="Z30" s="49"/>
      <c r="AA30" s="49"/>
      <c r="AB30" s="49"/>
      <c r="AC30" s="50"/>
      <c r="AD30" s="50"/>
      <c r="AE30" s="73"/>
    </row>
    <row r="31" spans="1:31" s="55" customFormat="1" ht="18" customHeight="1" x14ac:dyDescent="0.3">
      <c r="A31" s="104" t="s">
        <v>10</v>
      </c>
      <c r="B31" s="109" t="s">
        <v>17</v>
      </c>
      <c r="C31" s="110"/>
      <c r="D31" s="110"/>
      <c r="E31" s="110"/>
      <c r="F31" s="111"/>
      <c r="G31" s="25"/>
      <c r="J31" s="115" t="s">
        <v>15</v>
      </c>
      <c r="K31" s="116"/>
      <c r="L31" s="109" t="s">
        <v>16</v>
      </c>
      <c r="M31" s="110"/>
      <c r="N31" s="110"/>
      <c r="O31" s="110"/>
      <c r="P31" s="111"/>
      <c r="Q31" s="50"/>
      <c r="R31" s="73"/>
      <c r="S31" s="47"/>
      <c r="T31" s="47"/>
      <c r="U31" s="47"/>
      <c r="V31" s="50"/>
      <c r="W31" s="50"/>
      <c r="X31" s="73"/>
      <c r="AC31" s="50"/>
      <c r="AD31" s="50"/>
      <c r="AE31" s="73"/>
    </row>
    <row r="32" spans="1:31" s="55" customFormat="1" ht="18" customHeight="1" thickBot="1" x14ac:dyDescent="0.35">
      <c r="A32" s="105"/>
      <c r="B32" s="124"/>
      <c r="C32" s="125"/>
      <c r="D32" s="125"/>
      <c r="E32" s="125"/>
      <c r="F32" s="126"/>
      <c r="G32" s="25"/>
      <c r="J32" s="117"/>
      <c r="K32" s="118"/>
      <c r="L32" s="112"/>
      <c r="M32" s="113"/>
      <c r="N32" s="113"/>
      <c r="O32" s="113"/>
      <c r="P32" s="114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25" customFormat="1" ht="47.45" customHeight="1" thickBot="1" x14ac:dyDescent="0.35">
      <c r="A33" s="106"/>
      <c r="B33" s="56" t="s">
        <v>14</v>
      </c>
      <c r="C33" s="35" t="s">
        <v>8</v>
      </c>
      <c r="D33" s="36" t="s">
        <v>30</v>
      </c>
      <c r="E33" s="37" t="s">
        <v>31</v>
      </c>
      <c r="F33" s="57" t="s">
        <v>9</v>
      </c>
      <c r="J33" s="119"/>
      <c r="K33" s="120"/>
      <c r="L33" s="56" t="s">
        <v>14</v>
      </c>
      <c r="M33" s="35" t="s">
        <v>8</v>
      </c>
      <c r="N33" s="36" t="s">
        <v>30</v>
      </c>
      <c r="O33" s="37" t="s">
        <v>31</v>
      </c>
      <c r="P33" s="57" t="s">
        <v>9</v>
      </c>
    </row>
    <row r="34" spans="1:33" s="25" customFormat="1" ht="29.95" customHeight="1" x14ac:dyDescent="0.3">
      <c r="A34" s="41" t="s">
        <v>25</v>
      </c>
      <c r="B34" s="9">
        <f t="shared" ref="B34:B42" si="31">B13+G13+L13+Q13+AA13+V13</f>
        <v>2</v>
      </c>
      <c r="C34" s="8">
        <f t="shared" ref="C34:C45" si="32">IF(B34,B34/$B$46,"")</f>
        <v>0.16666666666666666</v>
      </c>
      <c r="D34" s="10">
        <f t="shared" ref="D34:D42" si="33">D13+I13+N13+S13+AC13+X13</f>
        <v>36133.25</v>
      </c>
      <c r="E34" s="11">
        <f t="shared" ref="E34:E42" si="34">E13+J13+O13+T13+AD13+Y13</f>
        <v>43732.14</v>
      </c>
      <c r="F34" s="21">
        <f t="shared" ref="F34:F42" si="35">IF(E34,E34/$E$46,"")</f>
        <v>0.44760072980015247</v>
      </c>
      <c r="J34" s="151" t="s">
        <v>3</v>
      </c>
      <c r="K34" s="152"/>
      <c r="L34" s="58">
        <f>B25</f>
        <v>0</v>
      </c>
      <c r="M34" s="8" t="str">
        <f t="shared" ref="M34:M39" si="36">IF(L34,L34/$L$40,"")</f>
        <v/>
      </c>
      <c r="N34" s="59">
        <f>D25</f>
        <v>0</v>
      </c>
      <c r="O34" s="59">
        <f>E25</f>
        <v>0</v>
      </c>
      <c r="P34" s="60" t="str">
        <f t="shared" ref="P34:P39" si="37">IF(O34,O34/$O$40,"")</f>
        <v/>
      </c>
    </row>
    <row r="35" spans="1:33" s="25" customFormat="1" ht="29.95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7" t="s">
        <v>1</v>
      </c>
      <c r="K35" s="148"/>
      <c r="L35" s="61">
        <f>G25</f>
        <v>12</v>
      </c>
      <c r="M35" s="8">
        <f t="shared" si="36"/>
        <v>1</v>
      </c>
      <c r="N35" s="62">
        <f>I25</f>
        <v>80737.649999999994</v>
      </c>
      <c r="O35" s="62">
        <f>J25</f>
        <v>97703.459999999992</v>
      </c>
      <c r="P35" s="60">
        <f t="shared" si="37"/>
        <v>1</v>
      </c>
    </row>
    <row r="36" spans="1:33" ht="29.95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7" t="s">
        <v>2</v>
      </c>
      <c r="K36" s="148"/>
      <c r="L36" s="61">
        <f>L25</f>
        <v>0</v>
      </c>
      <c r="M36" s="8" t="str">
        <f t="shared" si="36"/>
        <v/>
      </c>
      <c r="N36" s="62">
        <f>N25</f>
        <v>0</v>
      </c>
      <c r="O36" s="62">
        <f>O25</f>
        <v>0</v>
      </c>
      <c r="P36" s="60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9.95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7" t="s">
        <v>34</v>
      </c>
      <c r="K37" s="148"/>
      <c r="L37" s="61">
        <f>Q25</f>
        <v>0</v>
      </c>
      <c r="M37" s="8" t="str">
        <f t="shared" si="36"/>
        <v/>
      </c>
      <c r="N37" s="62">
        <f>S25</f>
        <v>0</v>
      </c>
      <c r="O37" s="62">
        <f>T25</f>
        <v>0</v>
      </c>
      <c r="P37" s="60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1">
        <f>V25</f>
        <v>0</v>
      </c>
      <c r="M38" s="8" t="str">
        <f t="shared" si="36"/>
        <v/>
      </c>
      <c r="N38" s="62">
        <f>X25</f>
        <v>0</v>
      </c>
      <c r="O38" s="62">
        <f>Y25</f>
        <v>0</v>
      </c>
      <c r="P38" s="60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7" t="s">
        <v>4</v>
      </c>
      <c r="K39" s="148"/>
      <c r="L39" s="61">
        <f>AA25</f>
        <v>0</v>
      </c>
      <c r="M39" s="8" t="str">
        <f t="shared" si="36"/>
        <v/>
      </c>
      <c r="N39" s="62">
        <f>AC25</f>
        <v>0</v>
      </c>
      <c r="O39" s="62">
        <f>AD25</f>
        <v>0</v>
      </c>
      <c r="P39" s="60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9" t="s">
        <v>0</v>
      </c>
      <c r="K40" s="150"/>
      <c r="L40" s="84">
        <f>SUM(L34:L39)</f>
        <v>12</v>
      </c>
      <c r="M40" s="17">
        <f>SUM(M34:M39)</f>
        <v>1</v>
      </c>
      <c r="N40" s="85">
        <f>SUM(N34:N39)</f>
        <v>80737.649999999994</v>
      </c>
      <c r="O40" s="86">
        <f>SUM(O34:O39)</f>
        <v>97703.459999999992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3">
      <c r="A41" s="45" t="s">
        <v>29</v>
      </c>
      <c r="B41" s="12">
        <f t="shared" si="31"/>
        <v>10</v>
      </c>
      <c r="C41" s="8">
        <f t="shared" si="32"/>
        <v>0.83333333333333337</v>
      </c>
      <c r="D41" s="13">
        <f t="shared" si="33"/>
        <v>44604.4</v>
      </c>
      <c r="E41" s="23">
        <f t="shared" si="34"/>
        <v>53971.32</v>
      </c>
      <c r="F41" s="21">
        <f t="shared" si="35"/>
        <v>0.55239927019984758</v>
      </c>
      <c r="G41" s="25"/>
      <c r="H41" s="26"/>
      <c r="I41" s="64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29.95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3"/>
      <c r="M42" s="51"/>
      <c r="N42" s="47"/>
      <c r="O42" s="47"/>
      <c r="P42" s="50"/>
      <c r="Q42" s="50"/>
      <c r="R42" s="73"/>
      <c r="S42" s="47"/>
      <c r="T42" s="47"/>
      <c r="U42" s="47"/>
      <c r="V42" s="50"/>
      <c r="W42" s="50"/>
      <c r="X42" s="73"/>
      <c r="Y42" s="49"/>
      <c r="Z42" s="49"/>
      <c r="AA42" s="49"/>
      <c r="AB42" s="49"/>
      <c r="AC42" s="50"/>
      <c r="AD42" s="50"/>
      <c r="AE42" s="73"/>
    </row>
    <row r="43" spans="1:33" s="54" customFormat="1" ht="29.95" customHeight="1" x14ac:dyDescent="0.3">
      <c r="A43" s="81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90"/>
      <c r="M43" s="51"/>
      <c r="N43" s="47"/>
      <c r="O43" s="47"/>
      <c r="P43" s="50"/>
      <c r="Q43" s="50"/>
      <c r="R43" s="90"/>
      <c r="S43" s="47"/>
      <c r="T43" s="47"/>
      <c r="U43" s="47"/>
      <c r="V43" s="50"/>
      <c r="W43" s="50"/>
      <c r="X43" s="90"/>
      <c r="Y43" s="49"/>
      <c r="Z43" s="49"/>
      <c r="AA43" s="49"/>
      <c r="AB43" s="49"/>
      <c r="AC43" s="50"/>
      <c r="AD43" s="50"/>
      <c r="AE43" s="90"/>
    </row>
    <row r="44" spans="1:33" s="54" customFormat="1" ht="29.95" customHeight="1" x14ac:dyDescent="0.3">
      <c r="A44" s="95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7"/>
      <c r="M44" s="51"/>
      <c r="N44" s="47"/>
      <c r="O44" s="47"/>
      <c r="P44" s="50"/>
      <c r="Q44" s="50"/>
      <c r="R44" s="97"/>
      <c r="S44" s="47"/>
      <c r="T44" s="47"/>
      <c r="U44" s="47"/>
      <c r="V44" s="50"/>
      <c r="W44" s="50"/>
      <c r="X44" s="97"/>
      <c r="Y44" s="49"/>
      <c r="Z44" s="49"/>
      <c r="AA44" s="49"/>
      <c r="AB44" s="49"/>
      <c r="AC44" s="50"/>
      <c r="AD44" s="50"/>
      <c r="AE44" s="97"/>
    </row>
    <row r="45" spans="1:33" s="54" customFormat="1" ht="29.95" customHeight="1" x14ac:dyDescent="0.3">
      <c r="A45" s="95" t="s">
        <v>63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3"/>
      <c r="M45" s="51"/>
      <c r="N45" s="47"/>
      <c r="O45" s="47"/>
      <c r="P45" s="50"/>
      <c r="Q45" s="50"/>
      <c r="R45" s="73"/>
      <c r="S45" s="47"/>
      <c r="T45" s="47"/>
      <c r="U45" s="47"/>
      <c r="V45" s="50"/>
      <c r="W45" s="50"/>
      <c r="X45" s="73"/>
      <c r="Y45" s="49"/>
      <c r="Z45" s="49"/>
      <c r="AA45" s="49"/>
      <c r="AB45" s="49"/>
      <c r="AC45" s="50"/>
      <c r="AD45" s="50"/>
      <c r="AE45" s="73"/>
    </row>
    <row r="46" spans="1:33" s="54" customFormat="1" ht="29.95" customHeight="1" thickBot="1" x14ac:dyDescent="0.35">
      <c r="A46" s="65" t="s">
        <v>0</v>
      </c>
      <c r="B46" s="16">
        <f>SUM(B34:B45)</f>
        <v>12</v>
      </c>
      <c r="C46" s="17">
        <f>SUM(C34:C45)</f>
        <v>1</v>
      </c>
      <c r="D46" s="18">
        <f>SUM(D34:D45)</f>
        <v>80737.649999999994</v>
      </c>
      <c r="E46" s="18">
        <f>SUM(E34:E45)</f>
        <v>97703.459999999992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6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ht="36" customHeight="1" x14ac:dyDescent="0.3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abSelected="1" zoomScale="90" zoomScaleNormal="90" workbookViewId="0">
      <selection activeCell="A4" sqref="A4"/>
    </sheetView>
  </sheetViews>
  <sheetFormatPr defaultColWidth="9.109375" defaultRowHeight="15.05" x14ac:dyDescent="0.3"/>
  <cols>
    <col min="1" max="1" width="30.44140625" style="27" customWidth="1"/>
    <col min="2" max="2" width="11.109375" style="63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3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3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4.4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5" x14ac:dyDescent="0.35">
      <c r="B4" s="26"/>
      <c r="H4" s="26"/>
      <c r="N4" s="26"/>
    </row>
    <row r="5" spans="1:31" s="25" customFormat="1" ht="30.8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49999999999997" customHeight="1" x14ac:dyDescent="0.3">
      <c r="A8" s="30" t="s">
        <v>11</v>
      </c>
      <c r="B8" s="94" t="str">
        <f>'CONTRACTACIO 1r TR 2020'!B8</f>
        <v>FUNDACIÓ PRIVADA JULIO MUÑOZ RAMONET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8.950000000000003" customHeight="1" thickBot="1" x14ac:dyDescent="0.35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29.95" customHeight="1" thickBot="1" x14ac:dyDescent="0.35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7" t="s">
        <v>2</v>
      </c>
      <c r="M11" s="108"/>
      <c r="N11" s="108"/>
      <c r="O11" s="108"/>
      <c r="P11" s="108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8.950000000000003" customHeight="1" thickBot="1" x14ac:dyDescent="0.35">
      <c r="A12" s="175"/>
      <c r="B12" s="34" t="s">
        <v>7</v>
      </c>
      <c r="C12" s="35" t="s">
        <v>8</v>
      </c>
      <c r="D12" s="36" t="s">
        <v>55</v>
      </c>
      <c r="E12" s="37" t="s">
        <v>56</v>
      </c>
      <c r="F12" s="38" t="s">
        <v>13</v>
      </c>
      <c r="G12" s="39" t="s">
        <v>7</v>
      </c>
      <c r="H12" s="35" t="s">
        <v>8</v>
      </c>
      <c r="I12" s="36" t="s">
        <v>55</v>
      </c>
      <c r="J12" s="37" t="s">
        <v>56</v>
      </c>
      <c r="K12" s="38" t="s">
        <v>13</v>
      </c>
      <c r="L12" s="39" t="s">
        <v>7</v>
      </c>
      <c r="M12" s="35" t="s">
        <v>8</v>
      </c>
      <c r="N12" s="36" t="s">
        <v>55</v>
      </c>
      <c r="O12" s="37" t="s">
        <v>56</v>
      </c>
      <c r="P12" s="38" t="s">
        <v>13</v>
      </c>
      <c r="Q12" s="39" t="s">
        <v>7</v>
      </c>
      <c r="R12" s="35" t="s">
        <v>8</v>
      </c>
      <c r="S12" s="36" t="s">
        <v>55</v>
      </c>
      <c r="T12" s="37" t="s">
        <v>56</v>
      </c>
      <c r="U12" s="40" t="s">
        <v>13</v>
      </c>
      <c r="V12" s="34" t="s">
        <v>7</v>
      </c>
      <c r="W12" s="35" t="s">
        <v>8</v>
      </c>
      <c r="X12" s="36" t="s">
        <v>55</v>
      </c>
      <c r="Y12" s="37" t="s">
        <v>56</v>
      </c>
      <c r="Z12" s="38" t="s">
        <v>13</v>
      </c>
      <c r="AA12" s="34" t="s">
        <v>7</v>
      </c>
      <c r="AB12" s="35" t="s">
        <v>8</v>
      </c>
      <c r="AC12" s="36" t="s">
        <v>55</v>
      </c>
      <c r="AD12" s="37" t="s">
        <v>56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3</v>
      </c>
      <c r="H13" s="20">
        <f t="shared" ref="H13:H24" si="2">IF(G13,G13/$G$25,"")</f>
        <v>8.8235294117647065E-2</v>
      </c>
      <c r="I13" s="10">
        <f>'CONTRACTACIO 1r TR 2020'!I13+'CONTRACTACIO 2n TR 2020'!I13+'CONTRACTACIO 3r TR 2020'!I13+'CONTRACTACIO 4t TR 2020'!I13</f>
        <v>184465.47</v>
      </c>
      <c r="J13" s="10">
        <f>'CONTRACTACIO 1r TR 2020'!J13+'CONTRACTACIO 2n TR 2020'!J13+'CONTRACTACIO 3r TR 2020'!J13+'CONTRACTACIO 4t TR 2020'!J13</f>
        <v>223203.22999999998</v>
      </c>
      <c r="K13" s="21">
        <f t="shared" ref="K13:K24" si="3">IF(J13,J13/$J$25,"")</f>
        <v>0.57478655500136744</v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31</v>
      </c>
      <c r="H20" s="20">
        <f t="shared" si="2"/>
        <v>0.91176470588235292</v>
      </c>
      <c r="I20" s="13">
        <f>'CONTRACTACIO 1r TR 2020'!I20+'CONTRACTACIO 2n TR 2020'!I20+'CONTRACTACIO 3r TR 2020'!I20+'CONTRACTACIO 4t TR 2020'!I20</f>
        <v>136463.18476069387</v>
      </c>
      <c r="J20" s="13">
        <f>'CONTRACTACIO 1r TR 2020'!J20+'CONTRACTACIO 2n TR 2020'!J20+'CONTRACTACIO 3r TR 2020'!J20+'CONTRACTACIO 4t TR 2020'!J20</f>
        <v>165120.44956043956</v>
      </c>
      <c r="K20" s="21">
        <f t="shared" si="3"/>
        <v>0.42521344499863251</v>
      </c>
      <c r="L20" s="9">
        <f>'CONTRACTACIO 1r TR 2020'!L20+'CONTRACTACIO 2n TR 2020'!L20+'CONTRACTACIO 3r TR 2020'!L20+'CONTRACTACIO 4t TR 2020'!L20</f>
        <v>0</v>
      </c>
      <c r="M20" s="20" t="str">
        <f t="shared" si="4"/>
        <v/>
      </c>
      <c r="N20" s="13">
        <f>'CONTRACTACIO 1r TR 2020'!N20+'CONTRACTACIO 2n TR 2020'!N20+'CONTRACTACIO 3r TR 2020'!N20+'CONTRACTACIO 4t TR 2020'!N20</f>
        <v>0</v>
      </c>
      <c r="O20" s="13">
        <f>'CONTRACTACIO 1r TR 2020'!O20+'CONTRACTACIO 2n TR 2020'!O20+'CONTRACTACIO 3r TR 2020'!O20+'CONTRACTACIO 4t TR 2020'!O20</f>
        <v>0</v>
      </c>
      <c r="P20" s="21" t="str">
        <f t="shared" si="5"/>
        <v/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0</v>
      </c>
      <c r="H21" s="20" t="str">
        <f t="shared" si="2"/>
        <v/>
      </c>
      <c r="I21" s="13">
        <f>'CONTRACTACIO 1r TR 2020'!I21+'CONTRACTACIO 2n TR 2020'!I21+'CONTRACTACIO 3r TR 2020'!I21+'CONTRACTACIO 4t TR 2020'!I21</f>
        <v>0</v>
      </c>
      <c r="J21" s="13">
        <f>'CONTRACTACIO 1r TR 2020'!J21+'CONTRACTACIO 2n TR 2020'!J21+'CONTRACTACIO 3r TR 2020'!J21+'CONTRACTACIO 4t TR 2020'!J21</f>
        <v>0</v>
      </c>
      <c r="K21" s="21" t="str">
        <f t="shared" si="3"/>
        <v/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3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3">
      <c r="A23" s="95" t="s">
        <v>53</v>
      </c>
      <c r="B23" s="82">
        <f>'CONTRACTACIO 1r TR 2020'!B23+'CONTRACTACIO 2n TR 2020'!B23+'CONTRACTACIO 3r TR 2020'!B23+'CONTRACTACIO 4t TR 2020'!B23</f>
        <v>0</v>
      </c>
      <c r="C23" s="67" t="str">
        <f t="shared" si="0"/>
        <v/>
      </c>
      <c r="D23" s="78">
        <f>'CONTRACTACIO 1r TR 2020'!D23+'CONTRACTACIO 2n TR 2020'!D23+'CONTRACTACIO 3r TR 2020'!D23+'CONTRACTACIO 4t TR 2020'!D23</f>
        <v>0</v>
      </c>
      <c r="E23" s="79">
        <f>'CONTRACTACIO 1r TR 2020'!E23+'CONTRACTACIO 2n TR 2020'!E23+'CONTRACTACIO 3r TR 2020'!E23+'CONTRACTACIO 4t TR 2020'!E23</f>
        <v>0</v>
      </c>
      <c r="F23" s="68" t="str">
        <f t="shared" si="1"/>
        <v/>
      </c>
      <c r="G23" s="82">
        <f>'CONTRACTACIO 1r TR 2020'!G23+'CONTRACTACIO 2n TR 2020'!G23+'CONTRACTACIO 3r TR 2020'!G23+'CONTRACTACIO 4t TR 2020'!G23</f>
        <v>0</v>
      </c>
      <c r="H23" s="67" t="str">
        <f t="shared" si="2"/>
        <v/>
      </c>
      <c r="I23" s="78">
        <f>'CONTRACTACIO 1r TR 2020'!I23+'CONTRACTACIO 2n TR 2020'!I23+'CONTRACTACIO 3r TR 2020'!I23+'CONTRACTACIO 4t TR 2020'!I23</f>
        <v>0</v>
      </c>
      <c r="J23" s="79">
        <f>'CONTRACTACIO 1r TR 2020'!J23+'CONTRACTACIO 2n TR 2020'!J23+'CONTRACTACIO 3r TR 2020'!J23+'CONTRACTACIO 4t TR 2020'!J23</f>
        <v>0</v>
      </c>
      <c r="K23" s="68" t="str">
        <f t="shared" si="3"/>
        <v/>
      </c>
      <c r="L23" s="82">
        <f>'CONTRACTACIO 1r TR 2020'!L23+'CONTRACTACIO 2n TR 2020'!L23+'CONTRACTACIO 3r TR 2020'!L23+'CONTRACTACIO 4t TR 2020'!L23</f>
        <v>0</v>
      </c>
      <c r="M23" s="67" t="str">
        <f t="shared" si="4"/>
        <v/>
      </c>
      <c r="N23" s="78">
        <f>'CONTRACTACIO 1r TR 2020'!N23+'CONTRACTACIO 2n TR 2020'!N23+'CONTRACTACIO 3r TR 2020'!N23+'CONTRACTACIO 4t TR 2020'!N23</f>
        <v>0</v>
      </c>
      <c r="O23" s="79">
        <f>'CONTRACTACIO 1r TR 2020'!O23+'CONTRACTACIO 2n TR 2020'!O23+'CONTRACTACIO 3r TR 2020'!O23+'CONTRACTACIO 4t TR 2020'!O23</f>
        <v>0</v>
      </c>
      <c r="P23" s="68" t="str">
        <f t="shared" si="5"/>
        <v/>
      </c>
      <c r="Q23" s="82">
        <f>'CONTRACTACIO 1r TR 2020'!Q23+'CONTRACTACIO 2n TR 2020'!Q23+'CONTRACTACIO 3r TR 2020'!Q23+'CONTRACTACIO 4t TR 2020'!Q23</f>
        <v>0</v>
      </c>
      <c r="R23" s="67" t="str">
        <f t="shared" si="6"/>
        <v/>
      </c>
      <c r="S23" s="78">
        <f>'CONTRACTACIO 1r TR 2020'!S23+'CONTRACTACIO 2n TR 2020'!S23+'CONTRACTACIO 3r TR 2020'!S23+'CONTRACTACIO 4t TR 2020'!S23</f>
        <v>0</v>
      </c>
      <c r="T23" s="79">
        <f>'CONTRACTACIO 1r TR 2020'!T23+'CONTRACTACIO 2n TR 2020'!T23+'CONTRACTACIO 3r TR 2020'!T23+'CONTRACTACIO 4t TR 2020'!T23</f>
        <v>0</v>
      </c>
      <c r="U23" s="68" t="str">
        <f t="shared" si="7"/>
        <v/>
      </c>
      <c r="V23" s="82">
        <f>'CONTRACTACIO 1r TR 2020'!AA23+'CONTRACTACIO 2n TR 2020'!AA23+'CONTRACTACIO 3r TR 2020'!AA23+'CONTRACTACIO 4t TR 2020'!AA23</f>
        <v>0</v>
      </c>
      <c r="W23" s="67" t="str">
        <f t="shared" si="8"/>
        <v/>
      </c>
      <c r="X23" s="78">
        <f>'CONTRACTACIO 1r TR 2020'!AC23+'CONTRACTACIO 2n TR 2020'!AC23+'CONTRACTACIO 3r TR 2020'!AC23+'CONTRACTACIO 4t TR 2020'!AC23</f>
        <v>0</v>
      </c>
      <c r="Y23" s="79">
        <f>'CONTRACTACIO 1r TR 2020'!AD23+'CONTRACTACIO 2n TR 2020'!AD23+'CONTRACTACIO 3r TR 2020'!AD23+'CONTRACTACIO 4t TR 2020'!AD23</f>
        <v>0</v>
      </c>
      <c r="Z23" s="68" t="str">
        <f t="shared" si="9"/>
        <v/>
      </c>
      <c r="AA23" s="82">
        <f>'CONTRACTACIO 1r TR 2020'!V23+'CONTRACTACIO 2n TR 2020'!V23+'CONTRACTACIO 3r TR 2020'!V23+'CONTRACTACIO 4t TR 2020'!V23</f>
        <v>0</v>
      </c>
      <c r="AB23" s="20" t="str">
        <f t="shared" si="10"/>
        <v/>
      </c>
      <c r="AC23" s="78">
        <f>'CONTRACTACIO 1r TR 2020'!X23+'CONTRACTACIO 2n TR 2020'!X23+'CONTRACTACIO 3r TR 2020'!X23+'CONTRACTACIO 4t TR 2020'!X23</f>
        <v>0</v>
      </c>
      <c r="AD23" s="79">
        <f>'CONTRACTACIO 1r TR 2020'!Y23+'CONTRACTACIO 2n TR 2020'!Y23+'CONTRACTACIO 3r TR 2020'!Y23+'CONTRACTACIO 4t TR 2020'!Y23</f>
        <v>0</v>
      </c>
      <c r="AE23" s="68" t="str">
        <f t="shared" si="11"/>
        <v/>
      </c>
    </row>
    <row r="24" spans="1:31" s="42" customFormat="1" ht="36" customHeight="1" x14ac:dyDescent="0.3">
      <c r="A24" s="98" t="s">
        <v>63</v>
      </c>
      <c r="B24" s="82">
        <f>'CONTRACTACIO 1r TR 2020'!B24+'CONTRACTACIO 2n TR 2020'!B24+'CONTRACTACIO 3r TR 2020'!B24+'CONTRACTACIO 4t TR 2020'!B24</f>
        <v>0</v>
      </c>
      <c r="C24" s="67" t="str">
        <f t="shared" si="0"/>
        <v/>
      </c>
      <c r="D24" s="78">
        <f>'CONTRACTACIO 1r TR 2020'!D24+'CONTRACTACIO 2n TR 2020'!D24+'CONTRACTACIO 3r TR 2020'!D24+'CONTRACTACIO 4t TR 2020'!D24</f>
        <v>0</v>
      </c>
      <c r="E24" s="79">
        <f>'CONTRACTACIO 1r TR 2020'!E24+'CONTRACTACIO 2n TR 2020'!E24+'CONTRACTACIO 3r TR 2020'!E24+'CONTRACTACIO 4t TR 2020'!E24</f>
        <v>0</v>
      </c>
      <c r="F24" s="68" t="str">
        <f t="shared" si="1"/>
        <v/>
      </c>
      <c r="G24" s="82">
        <f>'CONTRACTACIO 1r TR 2020'!G24+'CONTRACTACIO 2n TR 2020'!G24+'CONTRACTACIO 3r TR 2020'!G24+'CONTRACTACIO 4t TR 2020'!G24</f>
        <v>0</v>
      </c>
      <c r="H24" s="67" t="str">
        <f t="shared" si="2"/>
        <v/>
      </c>
      <c r="I24" s="78">
        <f>'CONTRACTACIO 1r TR 2020'!I24+'CONTRACTACIO 2n TR 2020'!I24+'CONTRACTACIO 3r TR 2020'!I24+'CONTRACTACIO 4t TR 2020'!I24</f>
        <v>0</v>
      </c>
      <c r="J24" s="79">
        <f>'CONTRACTACIO 1r TR 2020'!J24+'CONTRACTACIO 2n TR 2020'!J24+'CONTRACTACIO 3r TR 2020'!J24+'CONTRACTACIO 4t TR 2020'!J24</f>
        <v>0</v>
      </c>
      <c r="K24" s="68" t="str">
        <f t="shared" si="3"/>
        <v/>
      </c>
      <c r="L24" s="82">
        <f>'CONTRACTACIO 1r TR 2020'!L24+'CONTRACTACIO 2n TR 2020'!L24+'CONTRACTACIO 3r TR 2020'!L24+'CONTRACTACIO 4t TR 2020'!L24</f>
        <v>0</v>
      </c>
      <c r="M24" s="67" t="str">
        <f t="shared" si="4"/>
        <v/>
      </c>
      <c r="N24" s="78">
        <f>'CONTRACTACIO 1r TR 2020'!N24+'CONTRACTACIO 2n TR 2020'!N24+'CONTRACTACIO 3r TR 2020'!N24+'CONTRACTACIO 4t TR 2020'!N24</f>
        <v>0</v>
      </c>
      <c r="O24" s="79">
        <f>'CONTRACTACIO 1r TR 2020'!O24+'CONTRACTACIO 2n TR 2020'!O24+'CONTRACTACIO 3r TR 2020'!O24+'CONTRACTACIO 4t TR 2020'!O24</f>
        <v>0</v>
      </c>
      <c r="P24" s="68" t="str">
        <f t="shared" si="5"/>
        <v/>
      </c>
      <c r="Q24" s="82">
        <f>'CONTRACTACIO 1r TR 2020'!Q24+'CONTRACTACIO 2n TR 2020'!Q24+'CONTRACTACIO 3r TR 2020'!Q24+'CONTRACTACIO 4t TR 2020'!Q24</f>
        <v>0</v>
      </c>
      <c r="R24" s="67" t="str">
        <f t="shared" si="6"/>
        <v/>
      </c>
      <c r="S24" s="78">
        <f>'CONTRACTACIO 1r TR 2020'!S24+'CONTRACTACIO 2n TR 2020'!S24+'CONTRACTACIO 3r TR 2020'!S24+'CONTRACTACIO 4t TR 2020'!S24</f>
        <v>0</v>
      </c>
      <c r="T24" s="79">
        <f>'CONTRACTACIO 1r TR 2020'!T24+'CONTRACTACIO 2n TR 2020'!T24+'CONTRACTACIO 3r TR 2020'!T24+'CONTRACTACIO 4t TR 2020'!T24</f>
        <v>0</v>
      </c>
      <c r="U24" s="68" t="str">
        <f t="shared" si="7"/>
        <v/>
      </c>
      <c r="V24" s="82">
        <f>'CONTRACTACIO 1r TR 2020'!AA24+'CONTRACTACIO 2n TR 2020'!AA24+'CONTRACTACIO 3r TR 2020'!AA24+'CONTRACTACIO 4t TR 2020'!AA24</f>
        <v>0</v>
      </c>
      <c r="W24" s="67" t="str">
        <f t="shared" si="8"/>
        <v/>
      </c>
      <c r="X24" s="78">
        <f>'CONTRACTACIO 1r TR 2020'!AC24+'CONTRACTACIO 2n TR 2020'!AC24+'CONTRACTACIO 3r TR 2020'!AC24+'CONTRACTACIO 4t TR 2020'!AC24</f>
        <v>0</v>
      </c>
      <c r="Y24" s="79">
        <f>'CONTRACTACIO 1r TR 2020'!AD24+'CONTRACTACIO 2n TR 2020'!AD24+'CONTRACTACIO 3r TR 2020'!AD24+'CONTRACTACIO 4t TR 2020'!AD24</f>
        <v>0</v>
      </c>
      <c r="Z24" s="68" t="str">
        <f t="shared" si="9"/>
        <v/>
      </c>
      <c r="AA24" s="82">
        <f>'CONTRACTACIO 1r TR 2020'!V24+'CONTRACTACIO 2n TR 2020'!V24+'CONTRACTACIO 3r TR 2020'!V24+'CONTRACTACIO 4t TR 2020'!V24</f>
        <v>0</v>
      </c>
      <c r="AB24" s="20" t="str">
        <f t="shared" si="10"/>
        <v/>
      </c>
      <c r="AC24" s="78">
        <f>'CONTRACTACIO 1r TR 2020'!X24+'CONTRACTACIO 2n TR 2020'!X24+'CONTRACTACIO 3r TR 2020'!X24+'CONTRACTACIO 4t TR 2020'!X24</f>
        <v>0</v>
      </c>
      <c r="AD24" s="79">
        <f>'CONTRACTACIO 1r TR 2020'!Y24+'CONTRACTACIO 2n TR 2020'!Y24+'CONTRACTACIO 3r TR 2020'!Y24+'CONTRACTACIO 4t TR 2020'!Y24</f>
        <v>0</v>
      </c>
      <c r="AE24" s="68" t="str">
        <f t="shared" si="11"/>
        <v/>
      </c>
    </row>
    <row r="25" spans="1:31" ht="33.049999999999997" customHeight="1" thickBot="1" x14ac:dyDescent="0.3">
      <c r="A25" s="83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34</v>
      </c>
      <c r="H25" s="17">
        <f t="shared" si="12"/>
        <v>1</v>
      </c>
      <c r="I25" s="18">
        <f t="shared" si="12"/>
        <v>320928.6547606939</v>
      </c>
      <c r="J25" s="18">
        <f t="shared" si="12"/>
        <v>388323.67956043954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200000000000003" hidden="1" customHeight="1" x14ac:dyDescent="0.3">
      <c r="A27" s="127" t="s">
        <v>59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hidden="1" customHeight="1" x14ac:dyDescent="0.3">
      <c r="A28" s="128" t="s">
        <v>54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30.6" customHeight="1" x14ac:dyDescent="0.3">
      <c r="A29" s="123" t="s">
        <v>36</v>
      </c>
      <c r="B29" s="123"/>
      <c r="C29" s="123"/>
      <c r="D29" s="123"/>
      <c r="E29" s="123"/>
      <c r="F29" s="123"/>
      <c r="G29" s="123"/>
      <c r="H29" s="123"/>
      <c r="I29" s="50"/>
      <c r="J29" s="50"/>
      <c r="K29" s="50"/>
      <c r="L29" s="73"/>
      <c r="M29" s="51"/>
      <c r="N29" s="47"/>
      <c r="O29" s="47"/>
      <c r="P29" s="50"/>
      <c r="Q29" s="50"/>
      <c r="R29" s="73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0.95" customHeight="1" thickBot="1" x14ac:dyDescent="0.3">
      <c r="A30" s="73"/>
      <c r="B30" s="73"/>
      <c r="C30" s="73"/>
      <c r="D30" s="73"/>
      <c r="E30" s="73"/>
      <c r="F30" s="73"/>
      <c r="G30" s="52"/>
      <c r="H30" s="52"/>
      <c r="I30" s="50"/>
      <c r="J30" s="50"/>
      <c r="K30" s="50"/>
      <c r="L30" s="73"/>
      <c r="M30" s="51"/>
      <c r="N30" s="47"/>
      <c r="O30" s="47"/>
      <c r="P30" s="50"/>
      <c r="Q30" s="50"/>
      <c r="R30" s="73"/>
      <c r="S30" s="47"/>
      <c r="T30" s="47"/>
      <c r="U30" s="47"/>
      <c r="V30" s="48"/>
      <c r="W30" s="48"/>
      <c r="X30" s="48"/>
      <c r="Y30" s="49"/>
      <c r="Z30" s="49"/>
      <c r="AA30" s="49"/>
      <c r="AB30" s="49"/>
      <c r="AC30" s="48"/>
      <c r="AD30" s="48"/>
      <c r="AE30" s="48"/>
    </row>
    <row r="31" spans="1:31" s="54" customFormat="1" ht="18" customHeight="1" x14ac:dyDescent="0.3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5"/>
      <c r="I31" s="55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3"/>
      <c r="S31" s="47"/>
      <c r="T31" s="47"/>
      <c r="U31" s="47"/>
      <c r="V31" s="50"/>
      <c r="W31" s="50"/>
      <c r="X31" s="73"/>
      <c r="Y31" s="49"/>
      <c r="Z31" s="49"/>
      <c r="AA31" s="49"/>
      <c r="AB31" s="49"/>
      <c r="AC31" s="50"/>
      <c r="AD31" s="50"/>
      <c r="AE31" s="73"/>
    </row>
    <row r="32" spans="1:31" s="55" customFormat="1" ht="18" customHeight="1" thickBot="1" x14ac:dyDescent="0.35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3"/>
      <c r="S32" s="47"/>
      <c r="T32" s="47"/>
      <c r="U32" s="47"/>
      <c r="V32" s="50"/>
      <c r="W32" s="50"/>
      <c r="X32" s="73"/>
      <c r="AC32" s="50"/>
      <c r="AD32" s="50"/>
      <c r="AE32" s="73"/>
    </row>
    <row r="33" spans="1:33" s="55" customFormat="1" ht="40.1" customHeight="1" thickBot="1" x14ac:dyDescent="0.35">
      <c r="A33" s="155"/>
      <c r="B33" s="56" t="s">
        <v>14</v>
      </c>
      <c r="C33" s="35" t="s">
        <v>8</v>
      </c>
      <c r="D33" s="36" t="s">
        <v>55</v>
      </c>
      <c r="E33" s="37" t="s">
        <v>56</v>
      </c>
      <c r="F33" s="57" t="s">
        <v>9</v>
      </c>
      <c r="G33" s="25"/>
      <c r="H33" s="25"/>
      <c r="I33" s="25"/>
      <c r="J33" s="166"/>
      <c r="K33" s="167"/>
      <c r="L33" s="56" t="s">
        <v>14</v>
      </c>
      <c r="M33" s="35" t="s">
        <v>8</v>
      </c>
      <c r="N33" s="36" t="s">
        <v>55</v>
      </c>
      <c r="O33" s="37" t="s">
        <v>56</v>
      </c>
      <c r="P33" s="57" t="s">
        <v>9</v>
      </c>
      <c r="Q33" s="50"/>
      <c r="R33" s="73"/>
      <c r="S33" s="47"/>
      <c r="T33" s="47"/>
      <c r="U33" s="47"/>
      <c r="V33" s="50"/>
      <c r="W33" s="50"/>
      <c r="X33" s="73"/>
      <c r="AC33" s="50"/>
      <c r="AD33" s="50"/>
      <c r="AE33" s="73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3</v>
      </c>
      <c r="C34" s="8">
        <f t="shared" ref="C34:C40" si="14">IF(B34,B34/$B$46,"")</f>
        <v>8.8235294117647065E-2</v>
      </c>
      <c r="D34" s="10">
        <f t="shared" ref="D34:D43" si="15">D13+I13+N13+S13+X13+AC13</f>
        <v>184465.47</v>
      </c>
      <c r="E34" s="11">
        <f t="shared" ref="E34:E43" si="16">E13+J13+O13+T13+Y13+AD13</f>
        <v>223203.22999999998</v>
      </c>
      <c r="F34" s="21">
        <f t="shared" ref="F34:F40" si="17">IF(E34,E34/$E$46,"")</f>
        <v>0.57478655500136744</v>
      </c>
      <c r="J34" s="151" t="s">
        <v>3</v>
      </c>
      <c r="K34" s="152"/>
      <c r="L34" s="58">
        <f>B25</f>
        <v>0</v>
      </c>
      <c r="M34" s="8" t="str">
        <f t="shared" ref="M34:M39" si="18">IF(L34,L34/$L$40,"")</f>
        <v/>
      </c>
      <c r="N34" s="59">
        <f>D25</f>
        <v>0</v>
      </c>
      <c r="O34" s="59">
        <f>E25</f>
        <v>0</v>
      </c>
      <c r="P34" s="60" t="str">
        <f t="shared" ref="P34:P39" si="19">IF(O34,O34/$O$40,"")</f>
        <v/>
      </c>
    </row>
    <row r="35" spans="1:33" s="25" customFormat="1" ht="29.95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7" t="s">
        <v>1</v>
      </c>
      <c r="K35" s="148"/>
      <c r="L35" s="61">
        <f>G25</f>
        <v>34</v>
      </c>
      <c r="M35" s="8">
        <f t="shared" si="18"/>
        <v>1</v>
      </c>
      <c r="N35" s="62">
        <f>I25</f>
        <v>320928.6547606939</v>
      </c>
      <c r="O35" s="62">
        <f>J25</f>
        <v>388323.67956043954</v>
      </c>
      <c r="P35" s="60">
        <f t="shared" si="19"/>
        <v>1</v>
      </c>
    </row>
    <row r="36" spans="1:33" s="25" customFormat="1" ht="29.95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7" t="s">
        <v>2</v>
      </c>
      <c r="K36" s="148"/>
      <c r="L36" s="61">
        <f>L25</f>
        <v>0</v>
      </c>
      <c r="M36" s="8" t="str">
        <f t="shared" si="18"/>
        <v/>
      </c>
      <c r="N36" s="62">
        <f>N25</f>
        <v>0</v>
      </c>
      <c r="O36" s="62">
        <f>O25</f>
        <v>0</v>
      </c>
      <c r="P36" s="60" t="str">
        <f t="shared" si="19"/>
        <v/>
      </c>
    </row>
    <row r="37" spans="1:33" ht="29.95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7" t="s">
        <v>34</v>
      </c>
      <c r="K37" s="148"/>
      <c r="L37" s="61">
        <f>Q25</f>
        <v>0</v>
      </c>
      <c r="M37" s="8" t="str">
        <f t="shared" si="18"/>
        <v/>
      </c>
      <c r="N37" s="62">
        <f>S25</f>
        <v>0</v>
      </c>
      <c r="O37" s="62">
        <f>T25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9.95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7" t="s">
        <v>5</v>
      </c>
      <c r="K38" s="148"/>
      <c r="L38" s="61">
        <f>AA25</f>
        <v>0</v>
      </c>
      <c r="M38" s="8" t="str">
        <f t="shared" si="18"/>
        <v/>
      </c>
      <c r="N38" s="62">
        <f>AC25</f>
        <v>0</v>
      </c>
      <c r="O38" s="62">
        <f>AD25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9.95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7" t="s">
        <v>4</v>
      </c>
      <c r="K39" s="148"/>
      <c r="L39" s="61">
        <f>V25</f>
        <v>0</v>
      </c>
      <c r="M39" s="8" t="str">
        <f t="shared" si="18"/>
        <v/>
      </c>
      <c r="N39" s="62">
        <f>X25</f>
        <v>0</v>
      </c>
      <c r="O39" s="62">
        <f>Y25</f>
        <v>0</v>
      </c>
      <c r="P39" s="60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9.95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9" t="s">
        <v>0</v>
      </c>
      <c r="K40" s="150"/>
      <c r="L40" s="84">
        <f>SUM(L34:L39)</f>
        <v>34</v>
      </c>
      <c r="M40" s="17">
        <f>SUM(M34:M39)</f>
        <v>1</v>
      </c>
      <c r="N40" s="85">
        <f>SUM(N34:N39)</f>
        <v>320928.6547606939</v>
      </c>
      <c r="O40" s="86">
        <f>SUM(O34:O39)</f>
        <v>388323.67956043954</v>
      </c>
      <c r="P40" s="87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9.95" customHeight="1" x14ac:dyDescent="0.25">
      <c r="A41" s="45" t="s">
        <v>29</v>
      </c>
      <c r="B41" s="12">
        <f t="shared" si="13"/>
        <v>31</v>
      </c>
      <c r="C41" s="8">
        <f>IF(B41,B41/$B$46,"")</f>
        <v>0.91176470588235292</v>
      </c>
      <c r="D41" s="13">
        <f t="shared" si="15"/>
        <v>136463.18476069387</v>
      </c>
      <c r="E41" s="23">
        <f t="shared" si="16"/>
        <v>165120.44956043956</v>
      </c>
      <c r="F41" s="21">
        <f>IF(E41,E41/$E$46,"")</f>
        <v>0.42521344499863251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9.95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3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9.95" customHeight="1" x14ac:dyDescent="0.25">
      <c r="A43" s="81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90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9.95" customHeight="1" x14ac:dyDescent="0.3">
      <c r="A44" s="95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7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9.95" customHeight="1" x14ac:dyDescent="0.3">
      <c r="A45" s="95" t="s">
        <v>63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3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4" customFormat="1" ht="29.95" customHeight="1" thickBot="1" x14ac:dyDescent="0.3">
      <c r="A46" s="65" t="s">
        <v>0</v>
      </c>
      <c r="B46" s="16">
        <f>SUM(B34:B45)</f>
        <v>34</v>
      </c>
      <c r="C46" s="17">
        <f>SUM(C34:C45)</f>
        <v>1</v>
      </c>
      <c r="D46" s="18">
        <f>SUM(D34:D45)</f>
        <v>320928.6547606939</v>
      </c>
      <c r="E46" s="18">
        <f>SUM(E34:E45)</f>
        <v>388323.67956043954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3"/>
      <c r="S46" s="47"/>
      <c r="T46" s="47"/>
      <c r="U46" s="47"/>
      <c r="V46" s="50"/>
      <c r="W46" s="50"/>
      <c r="X46" s="73"/>
      <c r="Y46" s="49"/>
      <c r="Z46" s="49"/>
      <c r="AA46" s="49"/>
      <c r="AB46" s="49"/>
      <c r="AC46" s="50"/>
      <c r="AD46" s="50"/>
      <c r="AE46" s="73"/>
    </row>
    <row r="47" spans="1:33" s="54" customFormat="1" ht="29.95" customHeight="1" x14ac:dyDescent="0.25">
      <c r="A47" s="73"/>
      <c r="B47" s="73"/>
      <c r="C47" s="73"/>
      <c r="D47" s="73"/>
      <c r="E47" s="73"/>
      <c r="F47" s="73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6"/>
      <c r="V47" s="50"/>
      <c r="W47" s="50"/>
      <c r="X47" s="73"/>
      <c r="Y47" s="49"/>
      <c r="Z47" s="49"/>
      <c r="AA47" s="49"/>
      <c r="AB47" s="49"/>
      <c r="AC47" s="50"/>
      <c r="AD47" s="50"/>
      <c r="AE47" s="73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3"/>
      <c r="I106" s="27"/>
      <c r="J106" s="27"/>
      <c r="K106" s="27"/>
      <c r="L106" s="27"/>
      <c r="M106" s="27"/>
      <c r="N106" s="63"/>
      <c r="O106" s="27"/>
      <c r="P106" s="27"/>
    </row>
    <row r="107" spans="1:21" s="25" customFormat="1" x14ac:dyDescent="0.3">
      <c r="B107" s="26"/>
      <c r="G107" s="27"/>
      <c r="H107" s="63"/>
      <c r="I107" s="27"/>
      <c r="J107" s="27"/>
      <c r="K107" s="27"/>
      <c r="L107" s="27"/>
      <c r="M107" s="27"/>
      <c r="N107" s="63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3"/>
      <c r="I108" s="27"/>
      <c r="J108" s="27"/>
      <c r="K108" s="27"/>
      <c r="L108" s="27"/>
      <c r="M108" s="27"/>
      <c r="N108" s="63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3"/>
      <c r="C109" s="27"/>
      <c r="D109" s="27"/>
      <c r="E109" s="27"/>
      <c r="F109" s="27"/>
      <c r="G109" s="27"/>
      <c r="H109" s="63"/>
      <c r="I109" s="27"/>
      <c r="J109" s="27"/>
      <c r="K109" s="27"/>
      <c r="L109" s="27"/>
      <c r="M109" s="27"/>
      <c r="N109" s="63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2021-03-30T07:18:13Z</dcterms:modified>
</cp:coreProperties>
</file>