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90" windowHeight="10890" tabRatio="700" activeTab="3"/>
  </bookViews>
  <sheets>
    <sheet name="CONTRACTACIO 1r TR 2020" sheetId="1" r:id="rId1"/>
    <sheet name="CONTRACTACIO 2n TR 2020" sheetId="4" r:id="rId2"/>
    <sheet name="CONTRACTACIO 3r TR 2020" sheetId="5" r:id="rId3"/>
    <sheet name="CONTRACTACIO 4t TR 2020" sheetId="6" r:id="rId4"/>
    <sheet name="2020 - CONTRACTACIÓ ANUAL" sheetId="7" r:id="rId5"/>
  </sheets>
  <definedNames>
    <definedName name="_xlnm.Print_Area" localSheetId="4">'2020 - CONTRACTACIÓ ANUAL'!$A$1:$AE$49</definedName>
    <definedName name="_xlnm.Print_Area" localSheetId="0">'CONTRACTACIO 1r TR 2020'!$A$1:$AE$46</definedName>
    <definedName name="_xlnm.Print_Area" localSheetId="1">'CONTRACTACIO 2n TR 2020'!$A$1:$AE$46</definedName>
    <definedName name="_xlnm.Print_Area" localSheetId="2">'CONTRACTACIO 3r TR 2020'!$A$1:$AE$46</definedName>
    <definedName name="_xlnm.Print_Area" localSheetId="3">'CONTRACTACIO 4t TR 2020'!$A$1:$AE$46</definedName>
  </definedNames>
  <calcPr calcId="145621"/>
</workbook>
</file>

<file path=xl/calcChain.xml><?xml version="1.0" encoding="utf-8"?>
<calcChain xmlns="http://schemas.openxmlformats.org/spreadsheetml/2006/main">
  <c r="N21" i="5" l="1"/>
  <c r="I21" i="5"/>
  <c r="I20" i="5"/>
  <c r="E44" i="6" l="1"/>
  <c r="F44" i="6" s="1"/>
  <c r="D44" i="6"/>
  <c r="B44" i="6"/>
  <c r="C44" i="6" s="1"/>
  <c r="E44" i="5"/>
  <c r="F44" i="5" s="1"/>
  <c r="D44" i="5"/>
  <c r="B44" i="5"/>
  <c r="C44" i="5" s="1"/>
  <c r="E44" i="4"/>
  <c r="F44" i="4" s="1"/>
  <c r="D44" i="4"/>
  <c r="B44" i="4"/>
  <c r="C44" i="4" s="1"/>
  <c r="E44" i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 s="1"/>
  <c r="AC23" i="7"/>
  <c r="AA23" i="7"/>
  <c r="AB23" i="7" s="1"/>
  <c r="Y23" i="7"/>
  <c r="Z23" i="7" s="1"/>
  <c r="X23" i="7"/>
  <c r="V23" i="7"/>
  <c r="W23" i="7" s="1"/>
  <c r="T23" i="7"/>
  <c r="U23" i="7" s="1"/>
  <c r="S23" i="7"/>
  <c r="Q23" i="7"/>
  <c r="R23" i="7" s="1"/>
  <c r="O23" i="7"/>
  <c r="P23" i="7" s="1"/>
  <c r="N23" i="7"/>
  <c r="L23" i="7"/>
  <c r="M23" i="7" s="1"/>
  <c r="J23" i="7"/>
  <c r="K23" i="7" s="1"/>
  <c r="I23" i="7"/>
  <c r="G23" i="7"/>
  <c r="H23" i="7" s="1"/>
  <c r="E23" i="7"/>
  <c r="D23" i="7"/>
  <c r="B23" i="7"/>
  <c r="E44" i="7" l="1"/>
  <c r="F44" i="7" s="1"/>
  <c r="D44" i="7"/>
  <c r="B44" i="7"/>
  <c r="C44" i="7" s="1"/>
  <c r="B8" i="7"/>
  <c r="B8" i="6"/>
  <c r="B8" i="5"/>
  <c r="B8" i="4"/>
  <c r="AD22" i="7" l="1"/>
  <c r="AE22" i="7" s="1"/>
  <c r="AC22" i="7"/>
  <c r="AA22" i="7"/>
  <c r="AB22" i="7" s="1"/>
  <c r="Y22" i="7"/>
  <c r="Z22" i="7" s="1"/>
  <c r="X22" i="7"/>
  <c r="V22" i="7"/>
  <c r="W22" i="7" s="1"/>
  <c r="T22" i="7"/>
  <c r="U22" i="7" s="1"/>
  <c r="S22" i="7"/>
  <c r="Q22" i="7"/>
  <c r="R22" i="7" s="1"/>
  <c r="O22" i="7"/>
  <c r="P22" i="7" s="1"/>
  <c r="N22" i="7"/>
  <c r="L22" i="7"/>
  <c r="M22" i="7" s="1"/>
  <c r="J22" i="7"/>
  <c r="I22" i="7"/>
  <c r="G22" i="7"/>
  <c r="E22" i="7"/>
  <c r="D22" i="7"/>
  <c r="B22" i="7"/>
  <c r="E43" i="6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 s="1"/>
  <c r="AE22" i="1"/>
  <c r="AB22" i="1"/>
  <c r="Z22" i="1"/>
  <c r="W22" i="1"/>
  <c r="U22" i="1"/>
  <c r="R22" i="1"/>
  <c r="P22" i="1"/>
  <c r="M22" i="1"/>
  <c r="B43" i="7" l="1"/>
  <c r="D43" i="7"/>
  <c r="E43" i="7"/>
  <c r="C13" i="4"/>
  <c r="B25" i="1"/>
  <c r="B16" i="7"/>
  <c r="C16" i="7" s="1"/>
  <c r="D16" i="7"/>
  <c r="J24" i="7"/>
  <c r="E24" i="7"/>
  <c r="O24" i="7"/>
  <c r="P24" i="7" s="1"/>
  <c r="T24" i="7"/>
  <c r="U24" i="7" s="1"/>
  <c r="Y24" i="7"/>
  <c r="Z24" i="7" s="1"/>
  <c r="AD24" i="7"/>
  <c r="AE24" i="7" s="1"/>
  <c r="E13" i="7"/>
  <c r="J13" i="7"/>
  <c r="O13" i="7"/>
  <c r="T13" i="7"/>
  <c r="Y13" i="7"/>
  <c r="Z13" i="7" s="1"/>
  <c r="AD13" i="7"/>
  <c r="AE13" i="7" s="1"/>
  <c r="E20" i="7"/>
  <c r="J20" i="7"/>
  <c r="O20" i="7"/>
  <c r="AD20" i="7"/>
  <c r="T20" i="7"/>
  <c r="U20" i="7" s="1"/>
  <c r="Y20" i="7"/>
  <c r="E21" i="7"/>
  <c r="J21" i="7"/>
  <c r="O21" i="7"/>
  <c r="AD21" i="7"/>
  <c r="T21" i="7"/>
  <c r="U21" i="7" s="1"/>
  <c r="Y21" i="7"/>
  <c r="J14" i="7"/>
  <c r="O14" i="7"/>
  <c r="E14" i="7"/>
  <c r="T14" i="7"/>
  <c r="U14" i="7" s="1"/>
  <c r="Y14" i="7"/>
  <c r="AD14" i="7"/>
  <c r="AE14" i="7" s="1"/>
  <c r="J15" i="7"/>
  <c r="O15" i="7"/>
  <c r="E15" i="7"/>
  <c r="T15" i="7"/>
  <c r="U15" i="7" s="1"/>
  <c r="Y15" i="7"/>
  <c r="Z15" i="7" s="1"/>
  <c r="AD15" i="7"/>
  <c r="AE15" i="7" s="1"/>
  <c r="J16" i="7"/>
  <c r="O16" i="7"/>
  <c r="E16" i="7"/>
  <c r="F16" i="7" s="1"/>
  <c r="T16" i="7"/>
  <c r="Y16" i="7"/>
  <c r="AD16" i="7"/>
  <c r="J17" i="7"/>
  <c r="K17" i="7" s="1"/>
  <c r="O17" i="7"/>
  <c r="E17" i="7"/>
  <c r="F17" i="7" s="1"/>
  <c r="T17" i="7"/>
  <c r="U17" i="7" s="1"/>
  <c r="Y17" i="7"/>
  <c r="Z17" i="7" s="1"/>
  <c r="AD17" i="7"/>
  <c r="J18" i="7"/>
  <c r="O18" i="7"/>
  <c r="AD18" i="7"/>
  <c r="E18" i="7"/>
  <c r="T18" i="7"/>
  <c r="Y18" i="7"/>
  <c r="Z18" i="7" s="1"/>
  <c r="J19" i="7"/>
  <c r="O19" i="7"/>
  <c r="AD19" i="7"/>
  <c r="AE19" i="7" s="1"/>
  <c r="E19" i="7"/>
  <c r="F19" i="7" s="1"/>
  <c r="T19" i="7"/>
  <c r="U19" i="7" s="1"/>
  <c r="Y19" i="7"/>
  <c r="Z19" i="7" s="1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4" i="7"/>
  <c r="B24" i="7"/>
  <c r="L24" i="7"/>
  <c r="M24" i="7" s="1"/>
  <c r="Q24" i="7"/>
  <c r="R24" i="7" s="1"/>
  <c r="V24" i="7"/>
  <c r="W24" i="7" s="1"/>
  <c r="AA24" i="7"/>
  <c r="AB24" i="7" s="1"/>
  <c r="G16" i="7"/>
  <c r="L16" i="7"/>
  <c r="Q16" i="7"/>
  <c r="V16" i="7"/>
  <c r="W16" i="7" s="1"/>
  <c r="AA16" i="7"/>
  <c r="AB16" i="7" s="1"/>
  <c r="B13" i="7"/>
  <c r="G13" i="7"/>
  <c r="L13" i="7"/>
  <c r="Q13" i="7"/>
  <c r="V13" i="7"/>
  <c r="W13" i="7" s="1"/>
  <c r="AA13" i="7"/>
  <c r="AB13" i="7" s="1"/>
  <c r="B20" i="7"/>
  <c r="G20" i="7"/>
  <c r="L20" i="7"/>
  <c r="AA20" i="7"/>
  <c r="Q20" i="7"/>
  <c r="R20" i="7" s="1"/>
  <c r="V20" i="7"/>
  <c r="B21" i="7"/>
  <c r="G21" i="7"/>
  <c r="L21" i="7"/>
  <c r="AA21" i="7"/>
  <c r="AB21" i="7" s="1"/>
  <c r="Q21" i="7"/>
  <c r="R21" i="7" s="1"/>
  <c r="V21" i="7"/>
  <c r="W21" i="7" s="1"/>
  <c r="G14" i="7"/>
  <c r="L14" i="7"/>
  <c r="B14" i="7"/>
  <c r="Q14" i="7"/>
  <c r="R14" i="7" s="1"/>
  <c r="V14" i="7"/>
  <c r="W14" i="7" s="1"/>
  <c r="AA14" i="7"/>
  <c r="AB14" i="7" s="1"/>
  <c r="G15" i="7"/>
  <c r="L15" i="7"/>
  <c r="B15" i="7"/>
  <c r="Q15" i="7"/>
  <c r="V15" i="7"/>
  <c r="W15" i="7" s="1"/>
  <c r="AA15" i="7"/>
  <c r="AB15" i="7" s="1"/>
  <c r="G17" i="7"/>
  <c r="H17" i="7" s="1"/>
  <c r="L17" i="7"/>
  <c r="M17" i="7" s="1"/>
  <c r="B17" i="7"/>
  <c r="C17" i="7" s="1"/>
  <c r="Q17" i="7"/>
  <c r="V17" i="7"/>
  <c r="W17" i="7" s="1"/>
  <c r="AA17" i="7"/>
  <c r="G18" i="7"/>
  <c r="L18" i="7"/>
  <c r="AA18" i="7"/>
  <c r="B18" i="7"/>
  <c r="Q18" i="7"/>
  <c r="R18" i="7" s="1"/>
  <c r="V18" i="7"/>
  <c r="W18" i="7" s="1"/>
  <c r="G19" i="7"/>
  <c r="L19" i="7"/>
  <c r="AA19" i="7"/>
  <c r="B19" i="7"/>
  <c r="C19" i="7" s="1"/>
  <c r="Q19" i="7"/>
  <c r="R19" i="7" s="1"/>
  <c r="V19" i="7"/>
  <c r="W19" i="7" s="1"/>
  <c r="U18" i="7"/>
  <c r="R15" i="7"/>
  <c r="J25" i="6"/>
  <c r="K20" i="6" s="1"/>
  <c r="E25" i="6"/>
  <c r="O25" i="6"/>
  <c r="O36" i="6" s="1"/>
  <c r="Y25" i="6"/>
  <c r="O38" i="6" s="1"/>
  <c r="T25" i="6"/>
  <c r="O37" i="6" s="1"/>
  <c r="AD25" i="6"/>
  <c r="O39" i="6" s="1"/>
  <c r="P39" i="6" s="1"/>
  <c r="I25" i="6"/>
  <c r="N35" i="6" s="1"/>
  <c r="D25" i="6"/>
  <c r="N34" i="6" s="1"/>
  <c r="N25" i="6"/>
  <c r="N36" i="6" s="1"/>
  <c r="X25" i="6"/>
  <c r="N38" i="6" s="1"/>
  <c r="S25" i="6"/>
  <c r="N37" i="6" s="1"/>
  <c r="AC25" i="6"/>
  <c r="N39" i="6" s="1"/>
  <c r="G25" i="6"/>
  <c r="H15" i="6" s="1"/>
  <c r="B25" i="6"/>
  <c r="L25" i="6"/>
  <c r="L36" i="6" s="1"/>
  <c r="V25" i="6"/>
  <c r="L38" i="6" s="1"/>
  <c r="Q25" i="6"/>
  <c r="L37" i="6" s="1"/>
  <c r="AA25" i="6"/>
  <c r="L39" i="6" s="1"/>
  <c r="M39" i="6" s="1"/>
  <c r="E45" i="6"/>
  <c r="E34" i="6"/>
  <c r="E35" i="6"/>
  <c r="E36" i="6"/>
  <c r="E37" i="6"/>
  <c r="E38" i="6"/>
  <c r="F38" i="6" s="1"/>
  <c r="E39" i="6"/>
  <c r="E40" i="6"/>
  <c r="E41" i="6"/>
  <c r="E42" i="6"/>
  <c r="D45" i="6"/>
  <c r="D34" i="6"/>
  <c r="D35" i="6"/>
  <c r="D36" i="6"/>
  <c r="D37" i="6"/>
  <c r="D38" i="6"/>
  <c r="D39" i="6"/>
  <c r="D40" i="6"/>
  <c r="D41" i="6"/>
  <c r="D42" i="6"/>
  <c r="B45" i="6"/>
  <c r="B42" i="6"/>
  <c r="B34" i="6"/>
  <c r="B35" i="6"/>
  <c r="B36" i="6"/>
  <c r="B37" i="6"/>
  <c r="B38" i="6"/>
  <c r="C38" i="6" s="1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18" i="6"/>
  <c r="P24" i="6"/>
  <c r="M14" i="6"/>
  <c r="M15" i="6"/>
  <c r="M16" i="6"/>
  <c r="M19" i="6"/>
  <c r="M21" i="6"/>
  <c r="M24" i="6"/>
  <c r="K16" i="6"/>
  <c r="K17" i="6"/>
  <c r="H16" i="6"/>
  <c r="H17" i="6"/>
  <c r="F15" i="6"/>
  <c r="F16" i="6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 s="1"/>
  <c r="AC25" i="5"/>
  <c r="N39" i="5" s="1"/>
  <c r="AA25" i="5"/>
  <c r="L39" i="5" s="1"/>
  <c r="E25" i="5"/>
  <c r="O34" i="5" s="1"/>
  <c r="J25" i="5"/>
  <c r="O25" i="5"/>
  <c r="O36" i="5" s="1"/>
  <c r="T25" i="5"/>
  <c r="O37" i="5" s="1"/>
  <c r="Y25" i="5"/>
  <c r="Z18" i="5" s="1"/>
  <c r="D25" i="5"/>
  <c r="N34" i="5" s="1"/>
  <c r="I25" i="5"/>
  <c r="N35" i="5" s="1"/>
  <c r="N25" i="5"/>
  <c r="N36" i="5" s="1"/>
  <c r="S25" i="5"/>
  <c r="N37" i="5" s="1"/>
  <c r="X25" i="5"/>
  <c r="N38" i="5" s="1"/>
  <c r="B25" i="5"/>
  <c r="L34" i="5" s="1"/>
  <c r="G25" i="5"/>
  <c r="H19" i="5" s="1"/>
  <c r="L25" i="5"/>
  <c r="L36" i="5" s="1"/>
  <c r="Q25" i="5"/>
  <c r="L37" i="5" s="1"/>
  <c r="V25" i="5"/>
  <c r="L38" i="5" s="1"/>
  <c r="E34" i="5"/>
  <c r="E35" i="5"/>
  <c r="E36" i="5"/>
  <c r="E41" i="5"/>
  <c r="E42" i="5"/>
  <c r="E39" i="5"/>
  <c r="E40" i="5"/>
  <c r="E45" i="5"/>
  <c r="E37" i="5"/>
  <c r="E38" i="5"/>
  <c r="F38" i="5" s="1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B45" i="5"/>
  <c r="B39" i="5"/>
  <c r="B40" i="5"/>
  <c r="B37" i="5"/>
  <c r="B38" i="5"/>
  <c r="C38" i="5" s="1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P20" i="5"/>
  <c r="M14" i="5"/>
  <c r="M15" i="5"/>
  <c r="M16" i="5"/>
  <c r="M17" i="5"/>
  <c r="M18" i="5"/>
  <c r="M19" i="5"/>
  <c r="M20" i="5"/>
  <c r="M21" i="5"/>
  <c r="K16" i="5"/>
  <c r="K17" i="5"/>
  <c r="H16" i="5"/>
  <c r="H17" i="5"/>
  <c r="H21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E34" i="4"/>
  <c r="E35" i="4"/>
  <c r="E36" i="4"/>
  <c r="E37" i="4"/>
  <c r="E38" i="4"/>
  <c r="E39" i="4"/>
  <c r="E40" i="4"/>
  <c r="E41" i="4"/>
  <c r="E42" i="4"/>
  <c r="D45" i="4"/>
  <c r="B45" i="4"/>
  <c r="B42" i="4"/>
  <c r="B34" i="4"/>
  <c r="B35" i="4"/>
  <c r="B36" i="4"/>
  <c r="B37" i="4"/>
  <c r="C37" i="4" s="1"/>
  <c r="B38" i="4"/>
  <c r="B39" i="4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 s="1"/>
  <c r="P39" i="4" s="1"/>
  <c r="AC25" i="4"/>
  <c r="N39" i="4" s="1"/>
  <c r="AB13" i="4"/>
  <c r="AB14" i="4"/>
  <c r="AB15" i="4"/>
  <c r="AB16" i="4"/>
  <c r="AB17" i="4"/>
  <c r="AB18" i="4"/>
  <c r="AB19" i="4"/>
  <c r="AB20" i="4"/>
  <c r="AB21" i="4"/>
  <c r="AB24" i="4"/>
  <c r="AA25" i="4"/>
  <c r="Z13" i="4"/>
  <c r="Z14" i="4"/>
  <c r="Z15" i="4"/>
  <c r="Z16" i="4"/>
  <c r="Z18" i="4"/>
  <c r="Z19" i="4"/>
  <c r="Y25" i="4"/>
  <c r="Z20" i="4" s="1"/>
  <c r="Z24" i="4"/>
  <c r="X25" i="4"/>
  <c r="N38" i="4" s="1"/>
  <c r="W13" i="4"/>
  <c r="W14" i="4"/>
  <c r="W15" i="4"/>
  <c r="W16" i="4"/>
  <c r="W18" i="4"/>
  <c r="W19" i="4"/>
  <c r="V25" i="4"/>
  <c r="L38" i="4" s="1"/>
  <c r="W21" i="4"/>
  <c r="W24" i="4"/>
  <c r="T25" i="4"/>
  <c r="U13" i="4" s="1"/>
  <c r="U14" i="4"/>
  <c r="U15" i="4"/>
  <c r="U16" i="4"/>
  <c r="U17" i="4"/>
  <c r="U18" i="4"/>
  <c r="U19" i="4"/>
  <c r="U20" i="4"/>
  <c r="U21" i="4"/>
  <c r="U24" i="4"/>
  <c r="S25" i="4"/>
  <c r="N37" i="4" s="1"/>
  <c r="Q25" i="4"/>
  <c r="R13" i="4" s="1"/>
  <c r="R14" i="4"/>
  <c r="R15" i="4"/>
  <c r="R16" i="4"/>
  <c r="R17" i="4"/>
  <c r="R18" i="4"/>
  <c r="R19" i="4"/>
  <c r="R20" i="4"/>
  <c r="R21" i="4"/>
  <c r="R24" i="4"/>
  <c r="O25" i="4"/>
  <c r="P19" i="4" s="1"/>
  <c r="P17" i="4"/>
  <c r="P24" i="4"/>
  <c r="N25" i="4"/>
  <c r="N36" i="4" s="1"/>
  <c r="L25" i="4"/>
  <c r="M19" i="4" s="1"/>
  <c r="M15" i="4"/>
  <c r="M16" i="4"/>
  <c r="M17" i="4"/>
  <c r="M18" i="4"/>
  <c r="M21" i="4"/>
  <c r="M24" i="4"/>
  <c r="J25" i="4"/>
  <c r="K16" i="4"/>
  <c r="K17" i="4"/>
  <c r="I25" i="4"/>
  <c r="N35" i="4" s="1"/>
  <c r="G25" i="4"/>
  <c r="H21" i="4" s="1"/>
  <c r="H16" i="4"/>
  <c r="H17" i="4"/>
  <c r="E25" i="4"/>
  <c r="F18" i="4" s="1"/>
  <c r="F13" i="4"/>
  <c r="F16" i="4"/>
  <c r="F17" i="4"/>
  <c r="F19" i="4"/>
  <c r="F24" i="4"/>
  <c r="D25" i="4"/>
  <c r="N34" i="4" s="1"/>
  <c r="B25" i="4"/>
  <c r="L34" i="4" s="1"/>
  <c r="C16" i="4"/>
  <c r="C17" i="4"/>
  <c r="C19" i="4"/>
  <c r="C21" i="4"/>
  <c r="C24" i="4"/>
  <c r="O37" i="4"/>
  <c r="L39" i="4"/>
  <c r="M39" i="4" s="1"/>
  <c r="D34" i="4"/>
  <c r="D35" i="4"/>
  <c r="D36" i="4"/>
  <c r="D37" i="4"/>
  <c r="D38" i="4"/>
  <c r="D39" i="4"/>
  <c r="D40" i="4"/>
  <c r="D41" i="4"/>
  <c r="D42" i="4"/>
  <c r="J25" i="1"/>
  <c r="K22" i="1" s="1"/>
  <c r="O25" i="1"/>
  <c r="O36" i="1" s="1"/>
  <c r="E25" i="1"/>
  <c r="Y25" i="1"/>
  <c r="O38" i="1" s="1"/>
  <c r="I25" i="1"/>
  <c r="N35" i="1" s="1"/>
  <c r="N25" i="1"/>
  <c r="N36" i="1" s="1"/>
  <c r="D25" i="1"/>
  <c r="N34" i="1" s="1"/>
  <c r="X25" i="1"/>
  <c r="N38" i="1" s="1"/>
  <c r="G25" i="1"/>
  <c r="H22" i="1" s="1"/>
  <c r="L25" i="1"/>
  <c r="M20" i="1" s="1"/>
  <c r="V25" i="1"/>
  <c r="L38" i="1" s="1"/>
  <c r="Q25" i="1"/>
  <c r="L37" i="1" s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20" i="1"/>
  <c r="P19" i="1"/>
  <c r="P18" i="1"/>
  <c r="P17" i="1"/>
  <c r="P15" i="1"/>
  <c r="P14" i="1"/>
  <c r="M24" i="1"/>
  <c r="M19" i="1"/>
  <c r="M18" i="1"/>
  <c r="M17" i="1"/>
  <c r="M16" i="1"/>
  <c r="M15" i="1"/>
  <c r="M14" i="1"/>
  <c r="K24" i="1"/>
  <c r="K20" i="1"/>
  <c r="K19" i="1"/>
  <c r="K18" i="1"/>
  <c r="K17" i="1"/>
  <c r="K16" i="1"/>
  <c r="K15" i="1"/>
  <c r="K14" i="1"/>
  <c r="H21" i="1"/>
  <c r="H17" i="1"/>
  <c r="H15" i="1"/>
  <c r="C24" i="1"/>
  <c r="C21" i="1"/>
  <c r="C20" i="1"/>
  <c r="C19" i="1"/>
  <c r="C18" i="1"/>
  <c r="C17" i="1"/>
  <c r="C16" i="1"/>
  <c r="C15" i="1"/>
  <c r="C14" i="1"/>
  <c r="E45" i="1"/>
  <c r="E42" i="1"/>
  <c r="E34" i="1"/>
  <c r="E41" i="1"/>
  <c r="E35" i="1"/>
  <c r="E36" i="1"/>
  <c r="E37" i="1"/>
  <c r="E38" i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B34" i="1"/>
  <c r="B41" i="1"/>
  <c r="B35" i="1"/>
  <c r="B36" i="1"/>
  <c r="B37" i="1"/>
  <c r="B38" i="1"/>
  <c r="C38" i="1" s="1"/>
  <c r="B39" i="1"/>
  <c r="B40" i="1"/>
  <c r="AE13" i="1"/>
  <c r="AD25" i="1"/>
  <c r="AE16" i="1" s="1"/>
  <c r="AC25" i="1"/>
  <c r="N39" i="1" s="1"/>
  <c r="AB13" i="1"/>
  <c r="AA25" i="1"/>
  <c r="L39" i="1" s="1"/>
  <c r="M39" i="1" s="1"/>
  <c r="Z13" i="1"/>
  <c r="W13" i="1"/>
  <c r="U13" i="1"/>
  <c r="U14" i="1"/>
  <c r="U15" i="1"/>
  <c r="U16" i="1"/>
  <c r="U17" i="1"/>
  <c r="U18" i="1"/>
  <c r="U19" i="1"/>
  <c r="U20" i="1"/>
  <c r="U21" i="1"/>
  <c r="T25" i="1"/>
  <c r="O37" i="1" s="1"/>
  <c r="S25" i="1"/>
  <c r="N37" i="1" s="1"/>
  <c r="R13" i="1"/>
  <c r="P13" i="1"/>
  <c r="M13" i="1"/>
  <c r="K13" i="1"/>
  <c r="F14" i="1"/>
  <c r="F15" i="1"/>
  <c r="F16" i="1"/>
  <c r="F17" i="1"/>
  <c r="F18" i="1"/>
  <c r="F19" i="1"/>
  <c r="F21" i="1"/>
  <c r="P21" i="6" l="1"/>
  <c r="C42" i="6"/>
  <c r="H21" i="6"/>
  <c r="P20" i="6"/>
  <c r="M20" i="6"/>
  <c r="F21" i="4"/>
  <c r="M21" i="1"/>
  <c r="M25" i="1" s="1"/>
  <c r="H19" i="1"/>
  <c r="P16" i="1"/>
  <c r="P25" i="1" s="1"/>
  <c r="P16" i="5"/>
  <c r="P16" i="4"/>
  <c r="O39" i="1"/>
  <c r="AE16" i="7"/>
  <c r="L37" i="4"/>
  <c r="F22" i="1"/>
  <c r="F23" i="1"/>
  <c r="F24" i="1"/>
  <c r="C22" i="1"/>
  <c r="C23" i="1"/>
  <c r="L36" i="1"/>
  <c r="AE25" i="1"/>
  <c r="R25" i="1"/>
  <c r="AB25" i="1"/>
  <c r="O34" i="6"/>
  <c r="F22" i="6"/>
  <c r="L34" i="6"/>
  <c r="C22" i="6"/>
  <c r="R25" i="4"/>
  <c r="W25" i="1"/>
  <c r="O35" i="1"/>
  <c r="D46" i="1"/>
  <c r="E46" i="1"/>
  <c r="F45" i="1" s="1"/>
  <c r="H20" i="6"/>
  <c r="H19" i="6"/>
  <c r="M18" i="6"/>
  <c r="M13" i="6"/>
  <c r="P19" i="6"/>
  <c r="P14" i="6"/>
  <c r="Z21" i="6"/>
  <c r="L35" i="6"/>
  <c r="H22" i="6"/>
  <c r="O35" i="6"/>
  <c r="K22" i="6"/>
  <c r="AB25" i="6"/>
  <c r="AE25" i="6"/>
  <c r="M13" i="5"/>
  <c r="M25" i="5" s="1"/>
  <c r="AB25" i="5"/>
  <c r="L35" i="5"/>
  <c r="L40" i="5" s="1"/>
  <c r="M39" i="5" s="1"/>
  <c r="H22" i="5"/>
  <c r="O38" i="5"/>
  <c r="O35" i="5"/>
  <c r="K22" i="5"/>
  <c r="U25" i="5"/>
  <c r="M14" i="4"/>
  <c r="P21" i="4"/>
  <c r="AE25" i="4"/>
  <c r="H19" i="4"/>
  <c r="H22" i="4"/>
  <c r="K13" i="4"/>
  <c r="K22" i="4"/>
  <c r="Z21" i="4"/>
  <c r="U25" i="4"/>
  <c r="AB25" i="4"/>
  <c r="L34" i="1"/>
  <c r="F20" i="1"/>
  <c r="O34" i="1"/>
  <c r="F13" i="1"/>
  <c r="C13" i="1"/>
  <c r="K21" i="1"/>
  <c r="H16" i="1"/>
  <c r="H20" i="1"/>
  <c r="H13" i="1"/>
  <c r="H14" i="1"/>
  <c r="H18" i="1"/>
  <c r="H24" i="1"/>
  <c r="N40" i="1"/>
  <c r="K25" i="1"/>
  <c r="L35" i="1"/>
  <c r="Z25" i="1"/>
  <c r="F41" i="1"/>
  <c r="U25" i="1"/>
  <c r="B46" i="1"/>
  <c r="C42" i="1" s="1"/>
  <c r="X25" i="7"/>
  <c r="N39" i="7" s="1"/>
  <c r="Z18" i="6"/>
  <c r="C20" i="6"/>
  <c r="C13" i="6"/>
  <c r="F14" i="6"/>
  <c r="K15" i="6"/>
  <c r="R16" i="6"/>
  <c r="R25" i="6" s="1"/>
  <c r="U16" i="6"/>
  <c r="U13" i="6"/>
  <c r="U25" i="6" s="1"/>
  <c r="H18" i="6"/>
  <c r="H13" i="6"/>
  <c r="H24" i="6"/>
  <c r="H14" i="6"/>
  <c r="D35" i="7"/>
  <c r="K19" i="6"/>
  <c r="K14" i="6"/>
  <c r="K18" i="6"/>
  <c r="K21" i="6"/>
  <c r="K13" i="6"/>
  <c r="T25" i="7"/>
  <c r="O37" i="7" s="1"/>
  <c r="F13" i="6"/>
  <c r="W19" i="6"/>
  <c r="W18" i="6"/>
  <c r="K24" i="6"/>
  <c r="E46" i="6"/>
  <c r="F43" i="6" s="1"/>
  <c r="D46" i="6"/>
  <c r="H14" i="5"/>
  <c r="H24" i="5"/>
  <c r="H18" i="5"/>
  <c r="K15" i="5"/>
  <c r="K18" i="5"/>
  <c r="K14" i="5"/>
  <c r="K21" i="5"/>
  <c r="P15" i="5"/>
  <c r="P18" i="5"/>
  <c r="P13" i="5"/>
  <c r="P19" i="5"/>
  <c r="P14" i="5"/>
  <c r="H15" i="5"/>
  <c r="K13" i="5"/>
  <c r="W18" i="5"/>
  <c r="W25" i="5" s="1"/>
  <c r="Z25" i="5"/>
  <c r="R16" i="5"/>
  <c r="R25" i="5" s="1"/>
  <c r="H13" i="5"/>
  <c r="H20" i="5"/>
  <c r="K19" i="5"/>
  <c r="K20" i="5"/>
  <c r="C14" i="5"/>
  <c r="C13" i="5"/>
  <c r="E25" i="7"/>
  <c r="F23" i="7" s="1"/>
  <c r="B46" i="5"/>
  <c r="C42" i="5" s="1"/>
  <c r="D46" i="5"/>
  <c r="E46" i="5"/>
  <c r="F43" i="5" s="1"/>
  <c r="AE21" i="5"/>
  <c r="AE20" i="5"/>
  <c r="C20" i="5"/>
  <c r="F21" i="5"/>
  <c r="F20" i="5"/>
  <c r="P21" i="5"/>
  <c r="N40" i="5"/>
  <c r="E42" i="7"/>
  <c r="N40" i="6"/>
  <c r="B46" i="6"/>
  <c r="C43" i="6" s="1"/>
  <c r="B36" i="7"/>
  <c r="S25" i="7"/>
  <c r="N37" i="7" s="1"/>
  <c r="V25" i="7"/>
  <c r="D39" i="7"/>
  <c r="Y25" i="7"/>
  <c r="Z20" i="7" s="1"/>
  <c r="B34" i="7"/>
  <c r="P15" i="4"/>
  <c r="H15" i="4"/>
  <c r="H18" i="4"/>
  <c r="H14" i="4"/>
  <c r="K15" i="4"/>
  <c r="K14" i="4"/>
  <c r="K18" i="4"/>
  <c r="C15" i="4"/>
  <c r="F15" i="4"/>
  <c r="P14" i="4"/>
  <c r="P13" i="4"/>
  <c r="P18" i="4"/>
  <c r="H24" i="4"/>
  <c r="K19" i="4"/>
  <c r="K20" i="4"/>
  <c r="K24" i="4"/>
  <c r="C14" i="4"/>
  <c r="F14" i="4"/>
  <c r="F20" i="4"/>
  <c r="K21" i="4"/>
  <c r="D42" i="7"/>
  <c r="AD25" i="7"/>
  <c r="O38" i="7" s="1"/>
  <c r="H20" i="4"/>
  <c r="I25" i="7"/>
  <c r="N35" i="7" s="1"/>
  <c r="W17" i="4"/>
  <c r="O38" i="4"/>
  <c r="E38" i="7"/>
  <c r="Z17" i="4"/>
  <c r="C18" i="4"/>
  <c r="C20" i="4"/>
  <c r="O34" i="4"/>
  <c r="H13" i="4"/>
  <c r="O35" i="4"/>
  <c r="M13" i="4"/>
  <c r="W20" i="4"/>
  <c r="M20" i="4"/>
  <c r="B46" i="4"/>
  <c r="C42" i="4" s="1"/>
  <c r="O36" i="4"/>
  <c r="P20" i="4"/>
  <c r="N40" i="4"/>
  <c r="D46" i="4"/>
  <c r="L36" i="4"/>
  <c r="O25" i="7"/>
  <c r="P18" i="7" s="1"/>
  <c r="L35" i="4"/>
  <c r="E46" i="4"/>
  <c r="F43" i="4" s="1"/>
  <c r="J25" i="7"/>
  <c r="K22" i="7" s="1"/>
  <c r="Z14" i="7"/>
  <c r="B40" i="7"/>
  <c r="Q25" i="7"/>
  <c r="B25" i="7"/>
  <c r="C24" i="7" s="1"/>
  <c r="B35" i="7"/>
  <c r="B37" i="7"/>
  <c r="AC25" i="7"/>
  <c r="N38" i="7" s="1"/>
  <c r="N25" i="7"/>
  <c r="N36" i="7" s="1"/>
  <c r="D34" i="7"/>
  <c r="E37" i="7"/>
  <c r="E34" i="7"/>
  <c r="B39" i="7"/>
  <c r="L25" i="7"/>
  <c r="M15" i="7" s="1"/>
  <c r="D40" i="7"/>
  <c r="D38" i="7"/>
  <c r="E39" i="7"/>
  <c r="E35" i="7"/>
  <c r="E41" i="7"/>
  <c r="B42" i="7"/>
  <c r="D41" i="7"/>
  <c r="D45" i="7"/>
  <c r="E40" i="7"/>
  <c r="E45" i="7"/>
  <c r="AA25" i="7"/>
  <c r="B41" i="7"/>
  <c r="B45" i="7"/>
  <c r="D36" i="7"/>
  <c r="E36" i="7"/>
  <c r="D37" i="7"/>
  <c r="C36" i="1"/>
  <c r="C35" i="1"/>
  <c r="B38" i="7"/>
  <c r="R17" i="7"/>
  <c r="D25" i="7"/>
  <c r="N34" i="7" s="1"/>
  <c r="G25" i="7"/>
  <c r="H22" i="7" s="1"/>
  <c r="M25" i="6" l="1"/>
  <c r="O40" i="6"/>
  <c r="P35" i="6" s="1"/>
  <c r="C21" i="7"/>
  <c r="L40" i="6"/>
  <c r="M36" i="6" s="1"/>
  <c r="M21" i="7"/>
  <c r="H21" i="7"/>
  <c r="F38" i="1"/>
  <c r="P17" i="7"/>
  <c r="P16" i="7"/>
  <c r="F37" i="4"/>
  <c r="Z16" i="7"/>
  <c r="P39" i="1"/>
  <c r="F37" i="1"/>
  <c r="M16" i="7"/>
  <c r="O40" i="5"/>
  <c r="P36" i="5" s="1"/>
  <c r="F25" i="1"/>
  <c r="F43" i="1"/>
  <c r="F44" i="1"/>
  <c r="F24" i="7"/>
  <c r="C25" i="1"/>
  <c r="C22" i="7"/>
  <c r="C23" i="7"/>
  <c r="C40" i="1"/>
  <c r="C44" i="1"/>
  <c r="Z25" i="6"/>
  <c r="Z25" i="4"/>
  <c r="O40" i="1"/>
  <c r="P36" i="1" s="1"/>
  <c r="H25" i="1"/>
  <c r="F25" i="6"/>
  <c r="F15" i="7"/>
  <c r="F22" i="7"/>
  <c r="P25" i="6"/>
  <c r="F34" i="1"/>
  <c r="F42" i="1"/>
  <c r="F36" i="1"/>
  <c r="F35" i="1"/>
  <c r="F39" i="1"/>
  <c r="F40" i="1"/>
  <c r="C34" i="1"/>
  <c r="C36" i="6"/>
  <c r="C41" i="6"/>
  <c r="C25" i="6"/>
  <c r="C39" i="5"/>
  <c r="C43" i="5"/>
  <c r="P39" i="5"/>
  <c r="P37" i="5"/>
  <c r="C25" i="5"/>
  <c r="AE25" i="5"/>
  <c r="C36" i="4"/>
  <c r="C43" i="4"/>
  <c r="P25" i="4"/>
  <c r="W25" i="4"/>
  <c r="K25" i="4"/>
  <c r="C41" i="1"/>
  <c r="C45" i="1"/>
  <c r="C37" i="1"/>
  <c r="P38" i="1"/>
  <c r="L40" i="1"/>
  <c r="C39" i="1"/>
  <c r="C15" i="7"/>
  <c r="K24" i="7"/>
  <c r="W25" i="6"/>
  <c r="F37" i="6"/>
  <c r="F41" i="6"/>
  <c r="C39" i="6"/>
  <c r="C37" i="6"/>
  <c r="H25" i="6"/>
  <c r="F40" i="6"/>
  <c r="F36" i="6"/>
  <c r="C35" i="6"/>
  <c r="F35" i="6"/>
  <c r="K25" i="6"/>
  <c r="F42" i="6"/>
  <c r="M37" i="6"/>
  <c r="P37" i="6"/>
  <c r="U13" i="7"/>
  <c r="U16" i="7"/>
  <c r="F45" i="6"/>
  <c r="C34" i="6"/>
  <c r="M38" i="6"/>
  <c r="O34" i="7"/>
  <c r="F34" i="6"/>
  <c r="P38" i="6"/>
  <c r="F39" i="6"/>
  <c r="AB18" i="7"/>
  <c r="AB19" i="7"/>
  <c r="C40" i="6"/>
  <c r="C45" i="6"/>
  <c r="M35" i="6"/>
  <c r="H25" i="5"/>
  <c r="C45" i="5"/>
  <c r="F39" i="5"/>
  <c r="F45" i="5"/>
  <c r="P25" i="5"/>
  <c r="K25" i="5"/>
  <c r="P38" i="5"/>
  <c r="M37" i="5"/>
  <c r="M38" i="5"/>
  <c r="AE20" i="7"/>
  <c r="L37" i="7"/>
  <c r="R16" i="7"/>
  <c r="C36" i="5"/>
  <c r="C37" i="5"/>
  <c r="F36" i="5"/>
  <c r="F37" i="5"/>
  <c r="F34" i="5"/>
  <c r="C40" i="5"/>
  <c r="C35" i="5"/>
  <c r="F18" i="7"/>
  <c r="F40" i="5"/>
  <c r="F35" i="5"/>
  <c r="F21" i="7"/>
  <c r="C34" i="5"/>
  <c r="F13" i="7"/>
  <c r="F14" i="7"/>
  <c r="F20" i="7"/>
  <c r="F25" i="5"/>
  <c r="C41" i="5"/>
  <c r="F42" i="5"/>
  <c r="F41" i="5"/>
  <c r="M36" i="5"/>
  <c r="M34" i="5"/>
  <c r="M35" i="5"/>
  <c r="L39" i="7"/>
  <c r="W20" i="7"/>
  <c r="W25" i="7" s="1"/>
  <c r="P34" i="5"/>
  <c r="O39" i="7"/>
  <c r="Z21" i="7"/>
  <c r="Z25" i="7" s="1"/>
  <c r="AE18" i="7"/>
  <c r="AE21" i="7"/>
  <c r="AE17" i="7"/>
  <c r="F35" i="4"/>
  <c r="F36" i="4"/>
  <c r="F25" i="4"/>
  <c r="M25" i="4"/>
  <c r="H25" i="4"/>
  <c r="K18" i="7"/>
  <c r="C38" i="4"/>
  <c r="C35" i="4"/>
  <c r="C25" i="4"/>
  <c r="F38" i="4"/>
  <c r="F42" i="4"/>
  <c r="P21" i="7"/>
  <c r="F45" i="4"/>
  <c r="C45" i="4"/>
  <c r="K15" i="7"/>
  <c r="K14" i="7"/>
  <c r="K16" i="7"/>
  <c r="K19" i="7"/>
  <c r="K20" i="7"/>
  <c r="O35" i="7"/>
  <c r="K13" i="7"/>
  <c r="AB20" i="7"/>
  <c r="AB17" i="7"/>
  <c r="O40" i="4"/>
  <c r="P34" i="4" s="1"/>
  <c r="C20" i="7"/>
  <c r="C18" i="7"/>
  <c r="C14" i="7"/>
  <c r="C40" i="4"/>
  <c r="C39" i="4"/>
  <c r="C13" i="7"/>
  <c r="F34" i="4"/>
  <c r="F39" i="4"/>
  <c r="R13" i="7"/>
  <c r="M19" i="7"/>
  <c r="C34" i="4"/>
  <c r="N40" i="7"/>
  <c r="K21" i="7"/>
  <c r="M18" i="7"/>
  <c r="L36" i="7"/>
  <c r="M20" i="7"/>
  <c r="C41" i="4"/>
  <c r="M13" i="7"/>
  <c r="F40" i="4"/>
  <c r="F41" i="4"/>
  <c r="P13" i="7"/>
  <c r="O36" i="7"/>
  <c r="P15" i="7"/>
  <c r="P14" i="7"/>
  <c r="P20" i="7"/>
  <c r="P19" i="7"/>
  <c r="L40" i="4"/>
  <c r="E46" i="7"/>
  <c r="D46" i="7"/>
  <c r="M14" i="7"/>
  <c r="L34" i="7"/>
  <c r="L38" i="7"/>
  <c r="B46" i="7"/>
  <c r="C42" i="7" s="1"/>
  <c r="H15" i="7"/>
  <c r="H19" i="7"/>
  <c r="H16" i="7"/>
  <c r="H20" i="7"/>
  <c r="L35" i="7"/>
  <c r="H13" i="7"/>
  <c r="H14" i="7"/>
  <c r="H18" i="7"/>
  <c r="H24" i="7"/>
  <c r="P36" i="6" l="1"/>
  <c r="P34" i="6"/>
  <c r="P40" i="6" s="1"/>
  <c r="M34" i="6"/>
  <c r="M40" i="6" s="1"/>
  <c r="P35" i="5"/>
  <c r="P40" i="5" s="1"/>
  <c r="M35" i="1"/>
  <c r="M37" i="1"/>
  <c r="P35" i="1"/>
  <c r="P34" i="1"/>
  <c r="P37" i="1"/>
  <c r="F46" i="1"/>
  <c r="C46" i="1"/>
  <c r="M36" i="1"/>
  <c r="M38" i="1"/>
  <c r="M34" i="1"/>
  <c r="F40" i="7"/>
  <c r="F43" i="7"/>
  <c r="C38" i="7"/>
  <c r="C43" i="7"/>
  <c r="R25" i="7"/>
  <c r="U25" i="7"/>
  <c r="AE25" i="7"/>
  <c r="F46" i="6"/>
  <c r="C46" i="6"/>
  <c r="C46" i="5"/>
  <c r="F25" i="7"/>
  <c r="F46" i="5"/>
  <c r="M40" i="5"/>
  <c r="AB25" i="7"/>
  <c r="O40" i="7"/>
  <c r="P35" i="7" s="1"/>
  <c r="P35" i="4"/>
  <c r="P37" i="4"/>
  <c r="C25" i="7"/>
  <c r="P36" i="4"/>
  <c r="P38" i="4"/>
  <c r="F38" i="7"/>
  <c r="K25" i="7"/>
  <c r="M35" i="4"/>
  <c r="M37" i="4"/>
  <c r="M36" i="4"/>
  <c r="C46" i="4"/>
  <c r="M38" i="4"/>
  <c r="M34" i="4"/>
  <c r="F41" i="7"/>
  <c r="F39" i="7"/>
  <c r="M25" i="7"/>
  <c r="F46" i="4"/>
  <c r="F35" i="7"/>
  <c r="F42" i="7"/>
  <c r="P25" i="7"/>
  <c r="F45" i="7"/>
  <c r="F37" i="7"/>
  <c r="F36" i="7"/>
  <c r="F34" i="7"/>
  <c r="H25" i="7"/>
  <c r="C37" i="7"/>
  <c r="C40" i="7"/>
  <c r="C39" i="7"/>
  <c r="C34" i="7"/>
  <c r="C36" i="7"/>
  <c r="C41" i="7"/>
  <c r="C35" i="7"/>
  <c r="C45" i="7"/>
  <c r="L40" i="7"/>
  <c r="M37" i="7" s="1"/>
  <c r="P40" i="1" l="1"/>
  <c r="M40" i="1"/>
  <c r="M39" i="7"/>
  <c r="P39" i="7"/>
  <c r="P36" i="7"/>
  <c r="P38" i="7"/>
  <c r="P37" i="7"/>
  <c r="P34" i="7"/>
  <c r="P40" i="4"/>
  <c r="M40" i="4"/>
  <c r="F46" i="7"/>
  <c r="M36" i="7"/>
  <c r="M38" i="7"/>
  <c r="M34" i="7"/>
  <c r="C46" i="7"/>
  <c r="M35" i="7"/>
  <c r="P40" i="7" l="1"/>
  <c r="M40" i="7"/>
</calcChain>
</file>

<file path=xl/sharedStrings.xml><?xml version="1.0" encoding="utf-8"?>
<sst xmlns="http://schemas.openxmlformats.org/spreadsheetml/2006/main" count="465" uniqueCount="65">
  <si>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</si>
  <si>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</si>
  <si>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</si>
  <si>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</si>
  <si>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</si>
  <si>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</si>
  <si>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</si>
  <si>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</si>
  <si>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</si>
  <si>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</si>
  <si>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</si>
  <si>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</si>
  <si>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</si>
  <si>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</si>
  <si>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</si>
  <si>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</si>
  <si>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</si>
  <si>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</si>
  <si>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</si>
  <si>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</si>
  <si>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</si>
  <si>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</si>
  <si>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</si>
  <si>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</si>
  <si>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</si>
  <si>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</si>
  <si>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</si>
  <si>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</si>
  <si>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</si>
  <si>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</si>
  <si>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</si>
  <si>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</si>
  <si>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</si>
  <si>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</si>
  <si>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</si>
  <si>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</si>
  <si>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</si>
  <si>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</si>
  <si>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</si>
  <si>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</si>
  <si>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</si>
  <si>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</si>
  <si>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</si>
  <si>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</si>
  <si>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</si>
  <si>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</si>
  <si>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1 de gener a 31 de març de 2020</t>
  </si>
  <si>
    <t>1 d'abril a 30 de juny de 2020</t>
  </si>
  <si>
    <t>1 de juliol a 30 de setembre de 2020</t>
  </si>
  <si>
    <t>1 d'octubre a 31 de desembre de 2020</t>
  </si>
  <si>
    <t>1 de gener a 31 de desembre de 2020</t>
  </si>
  <si>
    <t>ANY 2020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</si>
  <si>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</si>
  <si>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</si>
  <si>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</si>
  <si>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</si>
  <si>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</si>
  <si>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</si>
  <si>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rFont val="Arial"/>
        <family val="2"/>
      </rPr>
      <t>E</t>
    </r>
    <r>
      <rPr>
        <b/>
        <sz val="10"/>
        <color theme="1"/>
        <rFont val="Arial"/>
        <family val="2"/>
      </rPr>
      <t xml:space="preserve">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    </t>
    </r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</si>
  <si>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    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</si>
  <si>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</si>
  <si>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  </t>
  </si>
  <si>
    <t>Tramitació d'Emergència
     (art. 120 LCSP)</t>
  </si>
  <si>
    <t>https://bcnroc.ajuntament.barcelona.cat/jspui/bitstream/11703/117122/5/GM_Pressupost_2020.pdf</t>
  </si>
  <si>
    <t>FUNDACIÓ MUSEU PICASSO DE BARCELONA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</si>
</sst>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50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43" applyNumberFormat="0" applyFill="0" applyAlignment="0" applyProtection="0"/>
    <xf numFmtId="0" fontId="29" fillId="0" borderId="44" applyNumberFormat="0" applyFill="0" applyAlignment="0" applyProtection="0"/>
    <xf numFmtId="0" fontId="30" fillId="0" borderId="45" applyNumberFormat="0" applyFill="0" applyAlignment="0" applyProtection="0"/>
    <xf numFmtId="0" fontId="30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46" applyNumberFormat="0" applyAlignment="0" applyProtection="0"/>
    <xf numFmtId="0" fontId="35" fillId="14" borderId="47" applyNumberFormat="0" applyAlignment="0" applyProtection="0"/>
    <xf numFmtId="0" fontId="36" fillId="14" borderId="46" applyNumberFormat="0" applyAlignment="0" applyProtection="0"/>
    <xf numFmtId="0" fontId="37" fillId="0" borderId="48" applyNumberFormat="0" applyFill="0" applyAlignment="0" applyProtection="0"/>
    <xf numFmtId="0" fontId="38" fillId="15" borderId="49" applyNumberFormat="0" applyAlignment="0" applyProtection="0"/>
    <xf numFmtId="0" fontId="39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51" applyNumberFormat="0" applyFill="0" applyAlignment="0" applyProtection="0"/>
    <xf numFmtId="0" fontId="4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2" fillId="40" borderId="0" applyNumberFormat="0" applyBorder="0" applyAlignment="0" applyProtection="0"/>
    <xf numFmtId="0" fontId="43" fillId="0" borderId="0"/>
    <xf numFmtId="0" fontId="44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74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5" fillId="0" borderId="1" xfId="1" applyNumberFormat="1" applyFont="1" applyBorder="1" applyAlignment="1" applyProtection="1">
      <alignment horizontal="center" vertical="center"/>
    </xf>
    <xf numFmtId="10" fontId="25" fillId="0" borderId="6" xfId="0" applyNumberFormat="1" applyFont="1" applyBorder="1" applyAlignment="1" applyProtection="1">
      <alignment horizontal="center" vertical="center"/>
    </xf>
    <xf numFmtId="3" fontId="25" fillId="0" borderId="8" xfId="0" applyNumberFormat="1" applyFont="1" applyBorder="1" applyAlignment="1" applyProtection="1">
      <alignment horizontal="center" vertical="center"/>
      <protection locked="0"/>
    </xf>
    <xf numFmtId="165" fontId="25" fillId="0" borderId="1" xfId="0" applyNumberFormat="1" applyFont="1" applyBorder="1" applyAlignment="1" applyProtection="1">
      <alignment horizontal="right" vertical="center"/>
      <protection locked="0"/>
    </xf>
    <xf numFmtId="165" fontId="25" fillId="0" borderId="2" xfId="0" applyNumberFormat="1" applyFont="1" applyFill="1" applyBorder="1" applyAlignment="1" applyProtection="1">
      <alignment horizontal="right" vertical="center"/>
      <protection locked="0"/>
    </xf>
    <xf numFmtId="3" fontId="25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4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5" fillId="2" borderId="35" xfId="0" applyFont="1" applyFill="1" applyBorder="1" applyAlignment="1" applyProtection="1">
      <alignment vertical="center"/>
    </xf>
    <xf numFmtId="165" fontId="25" fillId="0" borderId="1" xfId="0" applyNumberFormat="1" applyFont="1" applyBorder="1" applyAlignment="1" applyProtection="1">
      <alignment horizontal="right" vertical="center"/>
    </xf>
    <xf numFmtId="165" fontId="25" fillId="0" borderId="2" xfId="0" applyNumberFormat="1" applyFont="1" applyFill="1" applyBorder="1" applyAlignment="1" applyProtection="1">
      <alignment horizontal="right" vertical="center"/>
    </xf>
    <xf numFmtId="0" fontId="25" fillId="0" borderId="0" xfId="0" applyFont="1" applyAlignment="1" applyProtection="1">
      <alignment vertical="center"/>
    </xf>
    <xf numFmtId="0" fontId="25" fillId="2" borderId="9" xfId="0" applyFont="1" applyFill="1" applyBorder="1" applyAlignment="1" applyProtection="1">
      <alignment vertical="center"/>
    </xf>
    <xf numFmtId="3" fontId="25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46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45" fillId="2" borderId="2" xfId="0" applyFont="1" applyFill="1" applyBorder="1" applyAlignment="1" applyProtection="1">
      <alignment vertical="center"/>
    </xf>
    <xf numFmtId="14" fontId="45" fillId="2" borderId="3" xfId="0" applyNumberFormat="1" applyFont="1" applyFill="1" applyBorder="1" applyAlignment="1" applyProtection="1">
      <alignment vertical="center"/>
      <protection locked="0"/>
    </xf>
    <xf numFmtId="0" fontId="25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5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5" fillId="2" borderId="9" xfId="0" applyFont="1" applyFill="1" applyBorder="1" applyAlignment="1" applyProtection="1">
      <alignment horizontal="left" vertical="center" wrapText="1"/>
    </xf>
    <xf numFmtId="44" fontId="25" fillId="0" borderId="1" xfId="2" applyFont="1" applyBorder="1" applyAlignment="1" applyProtection="1">
      <alignment horizontal="right" vertical="center"/>
      <protection locked="0"/>
    </xf>
    <xf numFmtId="4" fontId="43" fillId="0" borderId="1" xfId="44" applyNumberFormat="1" applyFont="1" applyBorder="1" applyAlignment="1" applyProtection="1">
      <alignment horizontal="right"/>
      <protection locked="0"/>
    </xf>
    <xf numFmtId="166" fontId="25" fillId="0" borderId="1" xfId="44" applyNumberFormat="1" applyFont="1" applyBorder="1" applyAlignment="1" applyProtection="1">
      <alignment horizontal="right" vertical="center"/>
      <protection locked="0"/>
    </xf>
    <xf numFmtId="166" fontId="25" fillId="0" borderId="2" xfId="44" applyNumberFormat="1" applyFont="1" applyBorder="1" applyAlignment="1" applyProtection="1">
      <alignment horizontal="right" vertical="center"/>
      <protection locked="0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8" fillId="0" borderId="0" xfId="59" applyFill="1" applyBorder="1" applyAlignment="1" applyProtection="1">
      <alignment horizontal="left" vertical="top" indent="1"/>
    </xf>
    <xf numFmtId="0" fontId="22" fillId="9" borderId="26" xfId="0" applyFont="1" applyFill="1" applyBorder="1" applyAlignment="1" applyProtection="1">
      <alignment horizontal="center" vertical="center"/>
    </xf>
    <xf numFmtId="0" fontId="22" fillId="9" borderId="27" xfId="0" applyFont="1" applyFill="1" applyBorder="1" applyAlignment="1" applyProtection="1">
      <alignment horizontal="center" vertical="center"/>
    </xf>
    <xf numFmtId="0" fontId="22" fillId="9" borderId="28" xfId="0" applyFont="1" applyFill="1" applyBorder="1" applyAlignment="1" applyProtection="1">
      <alignment horizontal="center" vertical="center"/>
    </xf>
    <xf numFmtId="0" fontId="22" fillId="9" borderId="10" xfId="0" applyFont="1" applyFill="1" applyBorder="1" applyAlignment="1" applyProtection="1">
      <alignment horizontal="left" vertical="center" wrapText="1"/>
    </xf>
    <xf numFmtId="0" fontId="22" fillId="9" borderId="16" xfId="0" applyFont="1" applyFill="1" applyBorder="1" applyAlignment="1" applyProtection="1">
      <alignment horizontal="left" vertical="center" wrapText="1"/>
    </xf>
    <xf numFmtId="0" fontId="22" fillId="9" borderId="10" xfId="0" applyFont="1" applyFill="1" applyBorder="1" applyAlignment="1" applyProtection="1">
      <alignment horizontal="center" vertical="center" wrapText="1"/>
    </xf>
    <xf numFmtId="0" fontId="22" fillId="9" borderId="13" xfId="0" applyFont="1" applyFill="1" applyBorder="1" applyAlignment="1" applyProtection="1">
      <alignment horizontal="center" vertical="center" wrapText="1"/>
    </xf>
    <xf numFmtId="0" fontId="22" fillId="9" borderId="16" xfId="0" applyFont="1" applyFill="1" applyBorder="1" applyAlignment="1" applyProtection="1">
      <alignment horizontal="center" vertical="center" wrapText="1"/>
    </xf>
    <xf numFmtId="0" fontId="23" fillId="9" borderId="19" xfId="0" applyFont="1" applyFill="1" applyBorder="1" applyAlignment="1" applyProtection="1">
      <alignment horizontal="center" vertical="center"/>
    </xf>
    <xf numFmtId="0" fontId="23" fillId="9" borderId="11" xfId="0" applyFont="1" applyFill="1" applyBorder="1" applyAlignment="1" applyProtection="1">
      <alignment horizontal="center" vertical="center"/>
    </xf>
    <xf numFmtId="0" fontId="23" fillId="9" borderId="12" xfId="0" applyFont="1" applyFill="1" applyBorder="1" applyAlignment="1" applyProtection="1">
      <alignment horizontal="center" vertical="center"/>
    </xf>
    <xf numFmtId="0" fontId="23" fillId="9" borderId="20" xfId="0" applyFont="1" applyFill="1" applyBorder="1" applyAlignment="1" applyProtection="1">
      <alignment horizontal="center" vertical="center"/>
    </xf>
    <xf numFmtId="0" fontId="23" fillId="9" borderId="0" xfId="0" applyFont="1" applyFill="1" applyBorder="1" applyAlignment="1" applyProtection="1">
      <alignment horizontal="center" vertical="center"/>
    </xf>
    <xf numFmtId="0" fontId="23" fillId="9" borderId="21" xfId="0" applyFont="1" applyFill="1" applyBorder="1" applyAlignment="1" applyProtection="1">
      <alignment horizontal="center" vertical="center"/>
    </xf>
    <xf numFmtId="0" fontId="22" fillId="9" borderId="19" xfId="0" applyFont="1" applyFill="1" applyBorder="1" applyAlignment="1" applyProtection="1">
      <alignment horizontal="center" vertical="center" wrapText="1"/>
    </xf>
    <xf numFmtId="0" fontId="22" fillId="9" borderId="12" xfId="0" applyFont="1" applyFill="1" applyBorder="1" applyAlignment="1" applyProtection="1">
      <alignment horizontal="center" vertical="center" wrapText="1"/>
    </xf>
    <xf numFmtId="0" fontId="22" fillId="9" borderId="20" xfId="0" applyFont="1" applyFill="1" applyBorder="1" applyAlignment="1" applyProtection="1">
      <alignment horizontal="center" vertical="center" wrapText="1"/>
    </xf>
    <xf numFmtId="0" fontId="22" fillId="9" borderId="21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 wrapText="1"/>
    </xf>
    <xf numFmtId="0" fontId="22" fillId="9" borderId="15" xfId="0" applyFont="1" applyFill="1" applyBorder="1" applyAlignment="1" applyProtection="1">
      <alignment horizontal="center" vertical="center" wrapText="1"/>
    </xf>
    <xf numFmtId="0" fontId="23" fillId="9" borderId="17" xfId="0" applyFont="1" applyFill="1" applyBorder="1" applyAlignment="1" applyProtection="1">
      <alignment horizontal="center" vertical="center"/>
    </xf>
    <xf numFmtId="0" fontId="23" fillId="9" borderId="14" xfId="0" applyFont="1" applyFill="1" applyBorder="1" applyAlignment="1" applyProtection="1">
      <alignment horizontal="center" vertical="center"/>
    </xf>
    <xf numFmtId="0" fontId="23" fillId="9" borderId="15" xfId="0" applyFont="1" applyFill="1" applyBorder="1" applyAlignment="1" applyProtection="1">
      <alignment horizontal="center" vertical="center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'2020 -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'2020 -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'2020 - CONTRACTACIÓ ANUAL'!$B$34:$B$45</c:f>
              <c:numCache>
                <c:formatCode>#,##0</c:formatCode>
                <c:ptCount val="12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48</c:v>
                </c:pt>
                <c:pt idx="7">
                  <c:v>54</c:v>
                </c:pt>
                <c:pt idx="8">
                  <c:v>690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'2020 -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'2020 -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'2020 - CONTRACTACIÓ ANUAL'!$E$34:$E$45</c:f>
              <c:numCache>
                <c:formatCode>#,##0.00\ "€"</c:formatCode>
                <c:ptCount val="12"/>
                <c:pt idx="0">
                  <c:v>2101706.58</c:v>
                </c:pt>
                <c:pt idx="1">
                  <c:v>57765.4</c:v>
                </c:pt>
                <c:pt idx="2">
                  <c:v>19133.189999999999</c:v>
                </c:pt>
                <c:pt idx="3">
                  <c:v>0</c:v>
                </c:pt>
                <c:pt idx="4">
                  <c:v>0</c:v>
                </c:pt>
                <c:pt idx="5">
                  <c:v>452014.24</c:v>
                </c:pt>
                <c:pt idx="6">
                  <c:v>11802.659999999998</c:v>
                </c:pt>
                <c:pt idx="7">
                  <c:v>572959.24</c:v>
                </c:pt>
                <c:pt idx="8">
                  <c:v>926617.80999999982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'2020 -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'2020 -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'2020 - CONTRACTACIÓ ANUAL'!$L$34:$L$39</c:f>
              <c:numCache>
                <c:formatCode>#,##0</c:formatCode>
                <c:ptCount val="6"/>
                <c:pt idx="0">
                  <c:v>3</c:v>
                </c:pt>
                <c:pt idx="1">
                  <c:v>655</c:v>
                </c:pt>
                <c:pt idx="2">
                  <c:v>139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'2020 -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'2020 -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'2020 - CONTRACTACIÓ ANUAL'!$O$34:$O$39</c:f>
              <c:numCache>
                <c:formatCode>#,##0.00\ "€"</c:formatCode>
                <c:ptCount val="6"/>
                <c:pt idx="0">
                  <c:v>43258.78</c:v>
                </c:pt>
                <c:pt idx="1">
                  <c:v>2584045.06</c:v>
                </c:pt>
                <c:pt idx="2">
                  <c:v>123195.27999999998</c:v>
                </c:pt>
                <c:pt idx="3">
                  <c:v>1391500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topLeftCell="A7" zoomScale="90" zoomScaleNormal="90" workbookViewId="0">
      <selection activeCell="I22" sqref="I22"/>
    </sheetView>
  </sheetViews>
  <sheetFormatPr defaultColWidth="9.28515625" defaultRowHeight="15" x14ac:dyDescent="0.25"/>
  <cols>
    <col min="1" max="1" width="26.28515625" style="27" customWidth="1"/>
    <col min="2" max="2" width="11.5703125" style="62" customWidth="1"/>
    <col min="3" max="3" width="10.7109375" style="27" customWidth="1"/>
    <col min="4" max="4" width="19.28515625" style="27" customWidth="1"/>
    <col min="5" max="5" width="18.28515625" style="27" customWidth="1"/>
    <col min="6" max="6" width="11.42578125" style="27" customWidth="1"/>
    <col min="7" max="7" width="9.28515625" style="27" customWidth="1"/>
    <col min="8" max="8" width="10.7109375" style="62" customWidth="1"/>
    <col min="9" max="9" width="17.28515625" style="27" customWidth="1"/>
    <col min="10" max="10" width="20" style="27" customWidth="1"/>
    <col min="11" max="12" width="11.42578125" style="27" customWidth="1"/>
    <col min="13" max="13" width="10.7109375" style="27" customWidth="1"/>
    <col min="14" max="14" width="18.7109375" style="62" customWidth="1"/>
    <col min="15" max="15" width="19.7109375" style="27" customWidth="1"/>
    <col min="16" max="16" width="11.42578125" style="27" customWidth="1"/>
    <col min="17" max="17" width="9.28515625" style="27" customWidth="1"/>
    <col min="18" max="18" width="11" style="27" customWidth="1"/>
    <col min="19" max="19" width="18.7109375" style="27" customWidth="1"/>
    <col min="20" max="20" width="19.5703125" style="27" customWidth="1"/>
    <col min="21" max="21" width="11.28515625" style="27" customWidth="1"/>
    <col min="22" max="22" width="9" style="27" customWidth="1"/>
    <col min="23" max="23" width="10" style="27" customWidth="1"/>
    <col min="24" max="24" width="19" style="27" customWidth="1"/>
    <col min="25" max="25" width="17.28515625" style="27" customWidth="1"/>
    <col min="26" max="26" width="9.7109375" style="27" customWidth="1"/>
    <col min="27" max="27" width="9.28515625" style="27" customWidth="1"/>
    <col min="28" max="28" width="10.7109375" style="27" customWidth="1"/>
    <col min="29" max="29" width="18.28515625" style="27" customWidth="1"/>
    <col min="30" max="30" width="18.7109375" style="27" customWidth="1"/>
    <col min="31" max="31" width="10.7109375" style="27" customWidth="1"/>
    <col min="32" max="16384" width="9.28515625" style="27"/>
  </cols>
  <sheetData>
    <row r="1" spans="1:31" ht="14.6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6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6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65" x14ac:dyDescent="0.35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35">
      <c r="A6" s="29"/>
      <c r="B6" s="26"/>
      <c r="H6" s="26"/>
      <c r="N6" s="26"/>
    </row>
    <row r="7" spans="1:31" s="25" customFormat="1" ht="24.75" customHeight="1" x14ac:dyDescent="0.25">
      <c r="A7" s="30" t="s">
        <v>41</v>
      </c>
      <c r="B7" s="31" t="s">
        <v>46</v>
      </c>
      <c r="C7" s="32"/>
      <c r="D7" s="32"/>
      <c r="E7" s="32"/>
      <c r="F7" s="32"/>
      <c r="G7" s="33"/>
      <c r="H7" s="73"/>
      <c r="I7" s="90" t="s">
        <v>52</v>
      </c>
      <c r="J7" s="91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24" t="s">
        <v>64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4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">
      <c r="A12" s="144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>
        <v>1</v>
      </c>
      <c r="H13" s="20">
        <f t="shared" ref="H13:H24" si="2">IF(G13,G13/$G$25,"")</f>
        <v>6.6666666666666671E-3</v>
      </c>
      <c r="I13" s="4">
        <v>428627.58</v>
      </c>
      <c r="J13" s="5">
        <v>518639.38</v>
      </c>
      <c r="K13" s="21">
        <f t="shared" ref="K13:K24" si="3">IF(J13,J13/$J$25,"")</f>
        <v>0.40088613689265368</v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>
        <v>1</v>
      </c>
      <c r="R13" s="20">
        <f t="shared" ref="R13:R24" si="6">IF(Q13,Q13/$Q$25,"")</f>
        <v>1</v>
      </c>
      <c r="S13" s="4">
        <v>1150000</v>
      </c>
      <c r="T13" s="5">
        <v>1391500</v>
      </c>
      <c r="U13" s="21">
        <f t="shared" ref="U13:U24" si="7">IF(T13,T13/$T$25,"")</f>
        <v>1</v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9"/>
      <c r="Y17" s="99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1</v>
      </c>
      <c r="H18" s="66">
        <f t="shared" si="2"/>
        <v>6.6666666666666671E-3</v>
      </c>
      <c r="I18" s="69">
        <v>373565.48</v>
      </c>
      <c r="J18" s="70">
        <v>452014.24</v>
      </c>
      <c r="K18" s="67">
        <f t="shared" si="3"/>
        <v>0.34938774316379295</v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34</v>
      </c>
      <c r="H19" s="20">
        <f t="shared" si="2"/>
        <v>0.22666666666666666</v>
      </c>
      <c r="I19" s="6">
        <v>7858.647107438017</v>
      </c>
      <c r="J19" s="7">
        <v>9310.0699999999979</v>
      </c>
      <c r="K19" s="21">
        <f t="shared" si="3"/>
        <v>7.19628732492351E-3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6</v>
      </c>
      <c r="H20" s="66">
        <f t="shared" si="2"/>
        <v>0.04</v>
      </c>
      <c r="I20" s="69">
        <v>41721.519999999997</v>
      </c>
      <c r="J20" s="70">
        <v>50483.039999999994</v>
      </c>
      <c r="K20" s="67">
        <f t="shared" si="3"/>
        <v>3.9021238387639039E-2</v>
      </c>
      <c r="L20" s="68">
        <v>1</v>
      </c>
      <c r="M20" s="66">
        <f t="shared" si="4"/>
        <v>0.04</v>
      </c>
      <c r="N20" s="69">
        <v>9957.51</v>
      </c>
      <c r="O20" s="70">
        <v>12048.58</v>
      </c>
      <c r="P20" s="67">
        <f t="shared" si="5"/>
        <v>0.45323067420459928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40.15" customHeight="1" x14ac:dyDescent="0.25">
      <c r="A21" s="95" t="s">
        <v>57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108</v>
      </c>
      <c r="H21" s="20">
        <f t="shared" si="2"/>
        <v>0.72</v>
      </c>
      <c r="I21" s="98">
        <v>217591.46</v>
      </c>
      <c r="J21" s="98">
        <v>263285.65999999997</v>
      </c>
      <c r="K21" s="21">
        <f t="shared" si="3"/>
        <v>0.20350859423099085</v>
      </c>
      <c r="L21" s="2">
        <v>24</v>
      </c>
      <c r="M21" s="20">
        <f t="shared" si="4"/>
        <v>0.96</v>
      </c>
      <c r="N21" s="6">
        <v>12012.55</v>
      </c>
      <c r="O21" s="7">
        <v>14535.19</v>
      </c>
      <c r="P21" s="21">
        <f t="shared" si="5"/>
        <v>0.54676932579540072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100"/>
      <c r="Y21" s="100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40.15" customHeight="1" x14ac:dyDescent="0.2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8"/>
      <c r="J22" s="98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100"/>
      <c r="Y22" s="101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40.15" customHeight="1" x14ac:dyDescent="0.25">
      <c r="A23" s="94" t="s">
        <v>53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8"/>
      <c r="J23" s="98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100"/>
      <c r="Y23" s="101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25">
      <c r="A24" s="97" t="s">
        <v>62</v>
      </c>
      <c r="B24" s="68"/>
      <c r="C24" s="66" t="str">
        <f t="shared" si="0"/>
        <v/>
      </c>
      <c r="D24" s="69"/>
      <c r="E24" s="70"/>
      <c r="F24" s="67" t="str">
        <f t="shared" si="1"/>
        <v/>
      </c>
      <c r="G24" s="68"/>
      <c r="H24" s="66" t="str">
        <f t="shared" si="2"/>
        <v/>
      </c>
      <c r="I24" s="69"/>
      <c r="J24" s="70"/>
      <c r="K24" s="67" t="str">
        <f t="shared" si="3"/>
        <v/>
      </c>
      <c r="L24" s="68"/>
      <c r="M24" s="66" t="str">
        <f t="shared" si="4"/>
        <v/>
      </c>
      <c r="N24" s="69"/>
      <c r="O24" s="70"/>
      <c r="P24" s="67" t="str">
        <f t="shared" si="5"/>
        <v/>
      </c>
      <c r="Q24" s="68"/>
      <c r="R24" s="66" t="str">
        <f t="shared" si="6"/>
        <v/>
      </c>
      <c r="S24" s="69"/>
      <c r="T24" s="70"/>
      <c r="U24" s="67" t="str">
        <f t="shared" si="7"/>
        <v/>
      </c>
      <c r="V24" s="68"/>
      <c r="W24" s="66" t="str">
        <f t="shared" si="8"/>
        <v/>
      </c>
      <c r="X24" s="69"/>
      <c r="Y24" s="70"/>
      <c r="Z24" s="67" t="str">
        <f t="shared" si="9"/>
        <v/>
      </c>
      <c r="AA24" s="68"/>
      <c r="AB24" s="20" t="str">
        <f t="shared" si="10"/>
        <v/>
      </c>
      <c r="AC24" s="69"/>
      <c r="AD24" s="70"/>
      <c r="AE24" s="67" t="str">
        <f t="shared" si="11"/>
        <v/>
      </c>
    </row>
    <row r="25" spans="1:31" ht="33" customHeight="1" thickBot="1" x14ac:dyDescent="0.3">
      <c r="A25" s="82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150</v>
      </c>
      <c r="H25" s="17">
        <f t="shared" si="12"/>
        <v>1</v>
      </c>
      <c r="I25" s="18">
        <f t="shared" si="12"/>
        <v>1069364.6871074382</v>
      </c>
      <c r="J25" s="18">
        <f t="shared" si="12"/>
        <v>1293732.3899999999</v>
      </c>
      <c r="K25" s="19">
        <f t="shared" si="12"/>
        <v>1</v>
      </c>
      <c r="L25" s="16">
        <f t="shared" si="12"/>
        <v>25</v>
      </c>
      <c r="M25" s="17">
        <f t="shared" si="12"/>
        <v>1</v>
      </c>
      <c r="N25" s="18">
        <f t="shared" si="12"/>
        <v>21970.059999999998</v>
      </c>
      <c r="O25" s="18">
        <f t="shared" si="12"/>
        <v>26583.77</v>
      </c>
      <c r="P25" s="19">
        <f t="shared" si="12"/>
        <v>1</v>
      </c>
      <c r="Q25" s="16">
        <f t="shared" si="12"/>
        <v>1</v>
      </c>
      <c r="R25" s="17">
        <f t="shared" si="12"/>
        <v>1</v>
      </c>
      <c r="S25" s="18">
        <f t="shared" si="12"/>
        <v>1150000</v>
      </c>
      <c r="T25" s="18">
        <f t="shared" si="12"/>
        <v>1391500</v>
      </c>
      <c r="U25" s="19">
        <f t="shared" si="12"/>
        <v>1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25">
      <c r="B26" s="26"/>
      <c r="H26" s="26"/>
      <c r="N26" s="26"/>
    </row>
    <row r="27" spans="1:31" s="49" customFormat="1" ht="34.15" customHeight="1" x14ac:dyDescent="0.25">
      <c r="A27" s="149" t="s">
        <v>61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customHeight="1" x14ac:dyDescent="0.25">
      <c r="A28" s="150" t="s">
        <v>63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" customHeight="1" x14ac:dyDescent="0.25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27"/>
      <c r="B32" s="146"/>
      <c r="C32" s="147"/>
      <c r="D32" s="147"/>
      <c r="E32" s="147"/>
      <c r="F32" s="148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65" customHeight="1" thickBot="1" x14ac:dyDescent="0.3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5" si="13">B13+G13+L13+Q13+AA13+V13</f>
        <v>2</v>
      </c>
      <c r="C34" s="8">
        <f t="shared" ref="C34:C43" si="14">IF(B34,B34/$B$46,"")</f>
        <v>1.1363636363636364E-2</v>
      </c>
      <c r="D34" s="10">
        <f t="shared" ref="D34:D45" si="15">D13+I13+N13+S13+AC13+X13</f>
        <v>1578627.58</v>
      </c>
      <c r="E34" s="11">
        <f t="shared" ref="E34:E45" si="16">E13+J13+O13+T13+AD13+Y13</f>
        <v>1910139.38</v>
      </c>
      <c r="F34" s="21">
        <f t="shared" ref="F34:F43" si="17">IF(E34,E34/$E$46,"")</f>
        <v>0.70437642793602928</v>
      </c>
      <c r="J34" s="106" t="s">
        <v>3</v>
      </c>
      <c r="K34" s="107"/>
      <c r="L34" s="57">
        <f>B25</f>
        <v>0</v>
      </c>
      <c r="M34" s="8" t="str">
        <f t="shared" ref="M34:M39" si="18">IF(L34,L34/$L$40,"")</f>
        <v/>
      </c>
      <c r="N34" s="58">
        <f>D25</f>
        <v>0</v>
      </c>
      <c r="O34" s="58">
        <f>E25</f>
        <v>0</v>
      </c>
      <c r="P34" s="59" t="str">
        <f t="shared" ref="P34:P39" si="19">IF(O34,O34/$O$40,"")</f>
        <v/>
      </c>
    </row>
    <row r="35" spans="1:33" s="25" customFormat="1" ht="30" customHeight="1" x14ac:dyDescent="0.25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02" t="s">
        <v>1</v>
      </c>
      <c r="K35" s="103"/>
      <c r="L35" s="60">
        <f>G25</f>
        <v>150</v>
      </c>
      <c r="M35" s="8">
        <f t="shared" si="18"/>
        <v>0.85227272727272729</v>
      </c>
      <c r="N35" s="61">
        <f>I25</f>
        <v>1069364.6871074382</v>
      </c>
      <c r="O35" s="61">
        <f>J25</f>
        <v>1293732.3899999999</v>
      </c>
      <c r="P35" s="59">
        <f t="shared" si="19"/>
        <v>0.4770723064059032</v>
      </c>
    </row>
    <row r="36" spans="1:33" ht="30" customHeight="1" x14ac:dyDescent="0.25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5"/>
      <c r="J36" s="102" t="s">
        <v>2</v>
      </c>
      <c r="K36" s="103"/>
      <c r="L36" s="60">
        <f>L25</f>
        <v>25</v>
      </c>
      <c r="M36" s="8">
        <f t="shared" si="18"/>
        <v>0.14204545454545456</v>
      </c>
      <c r="N36" s="61">
        <f>N25</f>
        <v>21970.059999999998</v>
      </c>
      <c r="O36" s="61">
        <f>O25</f>
        <v>26583.77</v>
      </c>
      <c r="P36" s="59">
        <f t="shared" si="19"/>
        <v>9.8029395915982739E-3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02" t="s">
        <v>34</v>
      </c>
      <c r="K37" s="103"/>
      <c r="L37" s="60">
        <f>Q25</f>
        <v>1</v>
      </c>
      <c r="M37" s="8">
        <f t="shared" si="18"/>
        <v>5.681818181818182E-3</v>
      </c>
      <c r="N37" s="61">
        <f>S25</f>
        <v>1150000</v>
      </c>
      <c r="O37" s="61">
        <f>T25</f>
        <v>1391500</v>
      </c>
      <c r="P37" s="59">
        <f t="shared" si="19"/>
        <v>0.51312475400249846</v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02" t="s">
        <v>5</v>
      </c>
      <c r="K38" s="103"/>
      <c r="L38" s="60">
        <f>V25</f>
        <v>0</v>
      </c>
      <c r="M38" s="8" t="str">
        <f t="shared" si="18"/>
        <v/>
      </c>
      <c r="N38" s="61">
        <f>X25</f>
        <v>0</v>
      </c>
      <c r="O38" s="61">
        <f>Y25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13"/>
        <v>1</v>
      </c>
      <c r="C39" s="8">
        <f t="shared" si="14"/>
        <v>5.681818181818182E-3</v>
      </c>
      <c r="D39" s="13">
        <f t="shared" si="15"/>
        <v>373565.48</v>
      </c>
      <c r="E39" s="22">
        <f t="shared" si="16"/>
        <v>452014.24</v>
      </c>
      <c r="F39" s="21">
        <f t="shared" si="17"/>
        <v>0.16668321646110404</v>
      </c>
      <c r="G39" s="25"/>
      <c r="J39" s="102" t="s">
        <v>4</v>
      </c>
      <c r="K39" s="103"/>
      <c r="L39" s="60">
        <f>AA25</f>
        <v>0</v>
      </c>
      <c r="M39" s="8" t="str">
        <f t="shared" si="18"/>
        <v/>
      </c>
      <c r="N39" s="61">
        <f>AC25</f>
        <v>0</v>
      </c>
      <c r="O39" s="61">
        <f>AD25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13"/>
        <v>34</v>
      </c>
      <c r="C40" s="8">
        <f t="shared" si="14"/>
        <v>0.19318181818181818</v>
      </c>
      <c r="D40" s="13">
        <f t="shared" si="15"/>
        <v>7858.647107438017</v>
      </c>
      <c r="E40" s="23">
        <f t="shared" si="16"/>
        <v>9310.0699999999979</v>
      </c>
      <c r="F40" s="21">
        <f t="shared" si="17"/>
        <v>3.4331493916608261E-3</v>
      </c>
      <c r="G40" s="25"/>
      <c r="J40" s="104" t="s">
        <v>0</v>
      </c>
      <c r="K40" s="105"/>
      <c r="L40" s="83">
        <f>SUM(L34:L39)</f>
        <v>176</v>
      </c>
      <c r="M40" s="17">
        <f>SUM(M34:M39)</f>
        <v>1</v>
      </c>
      <c r="N40" s="84">
        <f>SUM(N34:N39)</f>
        <v>2241334.7471074383</v>
      </c>
      <c r="O40" s="85">
        <f>SUM(O34:O39)</f>
        <v>2711816.16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13"/>
        <v>7</v>
      </c>
      <c r="C41" s="8">
        <f t="shared" si="14"/>
        <v>3.9772727272727272E-2</v>
      </c>
      <c r="D41" s="13">
        <f t="shared" si="15"/>
        <v>51679.03</v>
      </c>
      <c r="E41" s="23">
        <f t="shared" si="16"/>
        <v>62531.619999999995</v>
      </c>
      <c r="F41" s="21">
        <f t="shared" si="17"/>
        <v>2.305894511669257E-2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25">
      <c r="A42" s="95" t="s">
        <v>56</v>
      </c>
      <c r="B42" s="12">
        <f t="shared" si="13"/>
        <v>132</v>
      </c>
      <c r="C42" s="8">
        <f t="shared" si="14"/>
        <v>0.75</v>
      </c>
      <c r="D42" s="13">
        <f t="shared" si="15"/>
        <v>229604.00999999998</v>
      </c>
      <c r="E42" s="14">
        <f t="shared" si="16"/>
        <v>277820.84999999998</v>
      </c>
      <c r="F42" s="21">
        <f t="shared" si="17"/>
        <v>0.10244826109451312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53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7" t="s">
        <v>62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176</v>
      </c>
      <c r="C46" s="17">
        <f>SUM(C34:C45)</f>
        <v>1</v>
      </c>
      <c r="D46" s="18">
        <f>SUM(D34:D45)</f>
        <v>2241334.7471074378</v>
      </c>
      <c r="E46" s="18">
        <f>SUM(E34:E45)</f>
        <v>2711816.16</v>
      </c>
      <c r="F46" s="19">
        <f>SUM(F34:F45)</f>
        <v>0.99999999999999989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  <mergeCell ref="B10:AE10"/>
    <mergeCell ref="B11:F11"/>
    <mergeCell ref="G11:K11"/>
    <mergeCell ref="Q11:U11"/>
    <mergeCell ref="AA11:AE11"/>
    <mergeCell ref="V11:Z11"/>
    <mergeCell ref="J38:K38"/>
    <mergeCell ref="J40:K40"/>
    <mergeCell ref="J34:K34"/>
    <mergeCell ref="J35:K35"/>
    <mergeCell ref="J36:K36"/>
    <mergeCell ref="J37:K37"/>
    <mergeCell ref="J39:K39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topLeftCell="P7" zoomScale="80" zoomScaleNormal="80" workbookViewId="0">
      <selection activeCell="L20" sqref="L20"/>
    </sheetView>
  </sheetViews>
  <sheetFormatPr defaultColWidth="9.28515625" defaultRowHeight="15" x14ac:dyDescent="0.25"/>
  <cols>
    <col min="1" max="1" width="26.28515625" style="27" customWidth="1"/>
    <col min="2" max="2" width="11.5703125" style="62" customWidth="1"/>
    <col min="3" max="3" width="10.7109375" style="27" customWidth="1"/>
    <col min="4" max="4" width="19.28515625" style="27" customWidth="1"/>
    <col min="5" max="5" width="18.28515625" style="27" customWidth="1"/>
    <col min="6" max="6" width="11.42578125" style="27" customWidth="1"/>
    <col min="7" max="7" width="9.28515625" style="27" customWidth="1"/>
    <col min="8" max="8" width="10.7109375" style="62" customWidth="1"/>
    <col min="9" max="9" width="17.28515625" style="27" customWidth="1"/>
    <col min="10" max="10" width="20" style="27" customWidth="1"/>
    <col min="11" max="12" width="11.42578125" style="27" customWidth="1"/>
    <col min="13" max="13" width="10.7109375" style="27" customWidth="1"/>
    <col min="14" max="14" width="18.7109375" style="62" customWidth="1"/>
    <col min="15" max="15" width="19.7109375" style="27" customWidth="1"/>
    <col min="16" max="16" width="11.42578125" style="27" customWidth="1"/>
    <col min="17" max="17" width="9.28515625" style="27" customWidth="1"/>
    <col min="18" max="18" width="11" style="27" customWidth="1"/>
    <col min="19" max="19" width="18.7109375" style="27" customWidth="1"/>
    <col min="20" max="20" width="19.5703125" style="27" customWidth="1"/>
    <col min="21" max="21" width="11.28515625" style="27" customWidth="1"/>
    <col min="22" max="22" width="9" style="27" customWidth="1"/>
    <col min="23" max="23" width="10" style="27" customWidth="1"/>
    <col min="24" max="24" width="19" style="27" customWidth="1"/>
    <col min="25" max="25" width="17.28515625" style="27" customWidth="1"/>
    <col min="26" max="26" width="9.7109375" style="27" customWidth="1"/>
    <col min="27" max="27" width="9.28515625" style="27" customWidth="1"/>
    <col min="28" max="28" width="10.7109375" style="27" customWidth="1"/>
    <col min="29" max="29" width="18.28515625" style="27" customWidth="1"/>
    <col min="30" max="30" width="18.7109375" style="27" customWidth="1"/>
    <col min="31" max="31" width="10.7109375" style="27" customWidth="1"/>
    <col min="32" max="16384" width="9.28515625" style="27"/>
  </cols>
  <sheetData>
    <row r="1" spans="1:31" ht="14.6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6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6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65" customHeight="1" x14ac:dyDescent="0.3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38</v>
      </c>
      <c r="B7" s="31" t="s">
        <v>47</v>
      </c>
      <c r="C7" s="32"/>
      <c r="D7" s="32"/>
      <c r="E7" s="32"/>
      <c r="F7" s="32"/>
      <c r="G7" s="33"/>
      <c r="H7" s="73"/>
      <c r="I7" s="90" t="s">
        <v>52</v>
      </c>
      <c r="J7" s="91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2020'!B8</f>
        <v>FUNDACIÓ MUSEU PICASSO DE BARCELONA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">
      <c r="A12" s="144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5</v>
      </c>
      <c r="H19" s="20">
        <f t="shared" si="2"/>
        <v>2.7027027027027029E-2</v>
      </c>
      <c r="I19" s="6">
        <v>1050</v>
      </c>
      <c r="J19" s="7">
        <v>1209.1199999999999</v>
      </c>
      <c r="K19" s="21">
        <f t="shared" si="3"/>
        <v>3.0740125104722791E-3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5">
      <c r="A20" s="80" t="s">
        <v>29</v>
      </c>
      <c r="B20" s="68">
        <v>1</v>
      </c>
      <c r="C20" s="66">
        <f t="shared" si="0"/>
        <v>0.5</v>
      </c>
      <c r="D20" s="69">
        <v>22055.53</v>
      </c>
      <c r="E20" s="70">
        <v>26687.19</v>
      </c>
      <c r="F20" s="21">
        <f t="shared" si="1"/>
        <v>0.81389711732972159</v>
      </c>
      <c r="G20" s="68">
        <v>21</v>
      </c>
      <c r="H20" s="66">
        <f t="shared" si="2"/>
        <v>0.11351351351351352</v>
      </c>
      <c r="I20" s="69">
        <v>182502.55</v>
      </c>
      <c r="J20" s="70">
        <v>220828.09</v>
      </c>
      <c r="K20" s="21">
        <f t="shared" si="3"/>
        <v>0.56142344128266708</v>
      </c>
      <c r="L20" s="68"/>
      <c r="M20" s="66" t="str">
        <f t="shared" si="4"/>
        <v/>
      </c>
      <c r="N20" s="69"/>
      <c r="O20" s="70"/>
      <c r="P20" s="67" t="str">
        <f t="shared" si="5"/>
        <v/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40.15" customHeight="1" x14ac:dyDescent="0.25">
      <c r="A21" s="46" t="s">
        <v>35</v>
      </c>
      <c r="B21" s="2">
        <v>1</v>
      </c>
      <c r="C21" s="20">
        <f t="shared" si="0"/>
        <v>0.5</v>
      </c>
      <c r="D21" s="6">
        <v>5043.1400000000003</v>
      </c>
      <c r="E21" s="7">
        <v>6102.2</v>
      </c>
      <c r="F21" s="21">
        <f t="shared" si="1"/>
        <v>0.18610288267027841</v>
      </c>
      <c r="G21" s="2">
        <v>159</v>
      </c>
      <c r="H21" s="20">
        <f t="shared" si="2"/>
        <v>0.85945945945945945</v>
      </c>
      <c r="I21" s="6">
        <v>141569.31</v>
      </c>
      <c r="J21" s="7">
        <v>171298.86</v>
      </c>
      <c r="K21" s="21">
        <f t="shared" si="3"/>
        <v>0.43550254620686074</v>
      </c>
      <c r="L21" s="2">
        <v>22</v>
      </c>
      <c r="M21" s="20">
        <f t="shared" si="4"/>
        <v>1</v>
      </c>
      <c r="N21" s="6">
        <v>12088.27</v>
      </c>
      <c r="O21" s="7">
        <v>14626.81</v>
      </c>
      <c r="P21" s="21">
        <f t="shared" si="5"/>
        <v>1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40.15" customHeight="1" x14ac:dyDescent="0.25">
      <c r="A22" s="80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40.15" customHeight="1" x14ac:dyDescent="0.25">
      <c r="A23" s="94" t="s">
        <v>53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 x14ac:dyDescent="0.25">
      <c r="A24" s="97" t="s">
        <v>62</v>
      </c>
      <c r="B24" s="68"/>
      <c r="C24" s="66" t="str">
        <f t="shared" ref="C24" si="2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3">IF(G24,G24/$G$25,"")</f>
        <v/>
      </c>
      <c r="I24" s="69"/>
      <c r="J24" s="70"/>
      <c r="K24" s="67" t="str">
        <f t="shared" ref="K24" si="24">IF(J24,J24/$J$25,"")</f>
        <v/>
      </c>
      <c r="L24" s="68"/>
      <c r="M24" s="66" t="str">
        <f t="shared" ref="M24" si="25">IF(L24,L24/$L$25,"")</f>
        <v/>
      </c>
      <c r="N24" s="69"/>
      <c r="O24" s="70"/>
      <c r="P24" s="67" t="str">
        <f t="shared" ref="P24" si="26">IF(O24,O24/$O$25,"")</f>
        <v/>
      </c>
      <c r="Q24" s="68"/>
      <c r="R24" s="66" t="str">
        <f t="shared" ref="R24" si="2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28">IF(V24,V24/$V$25,"")</f>
        <v/>
      </c>
      <c r="X24" s="69"/>
      <c r="Y24" s="70"/>
      <c r="Z24" s="67" t="str">
        <f t="shared" ref="Z24" si="29">IF(Y24,Y24/$Y$25,"")</f>
        <v/>
      </c>
      <c r="AA24" s="68"/>
      <c r="AB24" s="20" t="str">
        <f t="shared" ref="AB24" si="30">IF(AA24,AA24/$AA$25,"")</f>
        <v/>
      </c>
      <c r="AC24" s="69"/>
      <c r="AD24" s="70"/>
      <c r="AE24" s="67" t="str">
        <f t="shared" ref="AE24" si="31">IF(AD24,AD24/$AD$25,"")</f>
        <v/>
      </c>
    </row>
    <row r="25" spans="1:31" ht="33" customHeight="1" thickBot="1" x14ac:dyDescent="0.3">
      <c r="A25" s="82" t="s">
        <v>0</v>
      </c>
      <c r="B25" s="16">
        <f t="shared" ref="B25:AE25" si="32">SUM(B13:B24)</f>
        <v>2</v>
      </c>
      <c r="C25" s="17">
        <f t="shared" si="32"/>
        <v>1</v>
      </c>
      <c r="D25" s="18">
        <f t="shared" si="32"/>
        <v>27098.67</v>
      </c>
      <c r="E25" s="18">
        <f t="shared" si="32"/>
        <v>32789.39</v>
      </c>
      <c r="F25" s="19">
        <f t="shared" si="32"/>
        <v>1</v>
      </c>
      <c r="G25" s="16">
        <f t="shared" si="32"/>
        <v>185</v>
      </c>
      <c r="H25" s="17">
        <f t="shared" si="32"/>
        <v>1</v>
      </c>
      <c r="I25" s="18">
        <f t="shared" si="32"/>
        <v>325121.86</v>
      </c>
      <c r="J25" s="18">
        <f t="shared" si="32"/>
        <v>393336.06999999995</v>
      </c>
      <c r="K25" s="19">
        <f t="shared" si="32"/>
        <v>1</v>
      </c>
      <c r="L25" s="16">
        <f t="shared" si="32"/>
        <v>22</v>
      </c>
      <c r="M25" s="17">
        <f t="shared" si="32"/>
        <v>1</v>
      </c>
      <c r="N25" s="18">
        <f t="shared" si="32"/>
        <v>12088.27</v>
      </c>
      <c r="O25" s="18">
        <f t="shared" si="32"/>
        <v>14626.81</v>
      </c>
      <c r="P25" s="19">
        <f t="shared" si="32"/>
        <v>1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" customHeight="1" x14ac:dyDescent="0.25">
      <c r="B26" s="26"/>
      <c r="H26" s="26"/>
      <c r="N26" s="26"/>
    </row>
    <row r="27" spans="1:31" s="49" customFormat="1" ht="34.15" customHeight="1" x14ac:dyDescent="0.25">
      <c r="A27" s="149" t="s">
        <v>60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customHeight="1" x14ac:dyDescent="0.25">
      <c r="A28" s="150" t="s">
        <v>63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" customHeight="1" x14ac:dyDescent="0.25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27"/>
      <c r="B32" s="134"/>
      <c r="C32" s="135"/>
      <c r="D32" s="135"/>
      <c r="E32" s="135"/>
      <c r="F32" s="136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65" customHeight="1" thickBot="1" x14ac:dyDescent="0.3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5" si="33">B13+G13+L13+Q13+AA13+V13</f>
        <v>0</v>
      </c>
      <c r="C34" s="8" t="str">
        <f t="shared" ref="C34:C45" si="34">IF(B34,B34/$B$46,"")</f>
        <v/>
      </c>
      <c r="D34" s="10">
        <f t="shared" ref="D34:D45" si="35">D13+I13+N13+S13+AC13+X13</f>
        <v>0</v>
      </c>
      <c r="E34" s="11">
        <f t="shared" ref="E34:E45" si="36">E13+J13+O13+T13+AD13+Y13</f>
        <v>0</v>
      </c>
      <c r="F34" s="21" t="str">
        <f t="shared" ref="F34:F42" si="37">IF(E34,E34/$E$46,"")</f>
        <v/>
      </c>
      <c r="J34" s="106" t="s">
        <v>3</v>
      </c>
      <c r="K34" s="107"/>
      <c r="L34" s="57">
        <f>B25</f>
        <v>2</v>
      </c>
      <c r="M34" s="8">
        <f t="shared" ref="M34:M39" si="38">IF(L34,L34/$L$40,"")</f>
        <v>9.5693779904306216E-3</v>
      </c>
      <c r="N34" s="58">
        <f>D25</f>
        <v>27098.67</v>
      </c>
      <c r="O34" s="58">
        <f>E25</f>
        <v>32789.39</v>
      </c>
      <c r="P34" s="59">
        <f t="shared" ref="P34:P39" si="39">IF(O34,O34/$O$40,"")</f>
        <v>7.4394148894570647E-2</v>
      </c>
    </row>
    <row r="35" spans="1:33" s="25" customFormat="1" ht="30" customHeight="1" x14ac:dyDescent="0.25">
      <c r="A35" s="43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102" t="s">
        <v>1</v>
      </c>
      <c r="K35" s="103"/>
      <c r="L35" s="60">
        <f>G25</f>
        <v>185</v>
      </c>
      <c r="M35" s="8">
        <f t="shared" si="38"/>
        <v>0.88516746411483249</v>
      </c>
      <c r="N35" s="61">
        <f>I25</f>
        <v>325121.86</v>
      </c>
      <c r="O35" s="61">
        <f>J25</f>
        <v>393336.06999999995</v>
      </c>
      <c r="P35" s="59">
        <f t="shared" si="39"/>
        <v>0.89241983938052094</v>
      </c>
    </row>
    <row r="36" spans="1:33" ht="30" customHeight="1" x14ac:dyDescent="0.25">
      <c r="A36" s="43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5"/>
      <c r="J36" s="102" t="s">
        <v>2</v>
      </c>
      <c r="K36" s="103"/>
      <c r="L36" s="60">
        <f>L25</f>
        <v>22</v>
      </c>
      <c r="M36" s="8">
        <f t="shared" si="38"/>
        <v>0.10526315789473684</v>
      </c>
      <c r="N36" s="61">
        <f>N25</f>
        <v>12088.27</v>
      </c>
      <c r="O36" s="61">
        <f>O25</f>
        <v>14626.81</v>
      </c>
      <c r="P36" s="59">
        <f t="shared" si="39"/>
        <v>3.3186011724908419E-2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5"/>
      <c r="J37" s="102" t="s">
        <v>34</v>
      </c>
      <c r="K37" s="103"/>
      <c r="L37" s="60">
        <f>Q25</f>
        <v>0</v>
      </c>
      <c r="M37" s="8" t="str">
        <f t="shared" si="38"/>
        <v/>
      </c>
      <c r="N37" s="61">
        <f>S25</f>
        <v>0</v>
      </c>
      <c r="O37" s="61">
        <f>T25</f>
        <v>0</v>
      </c>
      <c r="P37" s="59" t="str">
        <f t="shared" si="3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02" t="s">
        <v>5</v>
      </c>
      <c r="K38" s="103"/>
      <c r="L38" s="60">
        <f>V25</f>
        <v>0</v>
      </c>
      <c r="M38" s="8" t="str">
        <f t="shared" si="38"/>
        <v/>
      </c>
      <c r="N38" s="61">
        <f>X25</f>
        <v>0</v>
      </c>
      <c r="O38" s="61">
        <f>Y25</f>
        <v>0</v>
      </c>
      <c r="P38" s="59" t="str">
        <f t="shared" si="3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33"/>
        <v>0</v>
      </c>
      <c r="C39" s="8" t="str">
        <f t="shared" si="34"/>
        <v/>
      </c>
      <c r="D39" s="13">
        <f t="shared" si="35"/>
        <v>0</v>
      </c>
      <c r="E39" s="22">
        <f t="shared" si="36"/>
        <v>0</v>
      </c>
      <c r="F39" s="21" t="str">
        <f t="shared" si="37"/>
        <v/>
      </c>
      <c r="G39" s="25"/>
      <c r="J39" s="102" t="s">
        <v>4</v>
      </c>
      <c r="K39" s="103"/>
      <c r="L39" s="60">
        <f>AA25</f>
        <v>0</v>
      </c>
      <c r="M39" s="8" t="str">
        <f t="shared" si="38"/>
        <v/>
      </c>
      <c r="N39" s="61">
        <f>AC25</f>
        <v>0</v>
      </c>
      <c r="O39" s="61">
        <f>AD25</f>
        <v>0</v>
      </c>
      <c r="P39" s="59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33"/>
        <v>5</v>
      </c>
      <c r="C40" s="8">
        <f t="shared" si="34"/>
        <v>2.3923444976076555E-2</v>
      </c>
      <c r="D40" s="13">
        <f t="shared" si="35"/>
        <v>1050</v>
      </c>
      <c r="E40" s="23">
        <f t="shared" si="36"/>
        <v>1209.1199999999999</v>
      </c>
      <c r="F40" s="21">
        <f t="shared" si="37"/>
        <v>2.7433097508493829E-3</v>
      </c>
      <c r="G40" s="25"/>
      <c r="J40" s="104" t="s">
        <v>0</v>
      </c>
      <c r="K40" s="105"/>
      <c r="L40" s="83">
        <f>SUM(L34:L39)</f>
        <v>209</v>
      </c>
      <c r="M40" s="17">
        <f>SUM(M34:M39)</f>
        <v>1</v>
      </c>
      <c r="N40" s="84">
        <f>SUM(N34:N39)</f>
        <v>364308.8</v>
      </c>
      <c r="O40" s="85">
        <f>SUM(O34:O39)</f>
        <v>440752.26999999996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33"/>
        <v>22</v>
      </c>
      <c r="C41" s="8">
        <f t="shared" si="34"/>
        <v>0.10526315789473684</v>
      </c>
      <c r="D41" s="13">
        <f t="shared" si="35"/>
        <v>204558.07999999999</v>
      </c>
      <c r="E41" s="23">
        <f t="shared" si="36"/>
        <v>247515.28</v>
      </c>
      <c r="F41" s="21">
        <f t="shared" si="37"/>
        <v>0.56157460062542608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25">
      <c r="A42" s="46" t="s">
        <v>32</v>
      </c>
      <c r="B42" s="12">
        <f t="shared" si="33"/>
        <v>182</v>
      </c>
      <c r="C42" s="8">
        <f t="shared" si="34"/>
        <v>0.87081339712918659</v>
      </c>
      <c r="D42" s="13">
        <f t="shared" si="35"/>
        <v>158700.72</v>
      </c>
      <c r="E42" s="14">
        <f t="shared" si="36"/>
        <v>192027.87</v>
      </c>
      <c r="F42" s="21">
        <f t="shared" si="37"/>
        <v>0.4356820896237244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53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4" t="s">
        <v>62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209</v>
      </c>
      <c r="C46" s="17">
        <f>SUM(C34:C45)</f>
        <v>1</v>
      </c>
      <c r="D46" s="18">
        <f>SUM(D34:D45)</f>
        <v>364308.8</v>
      </c>
      <c r="E46" s="18">
        <f>SUM(E34:E45)</f>
        <v>440752.27</v>
      </c>
      <c r="F46" s="19">
        <f>SUM(F34:F45)</f>
        <v>0.99999999999999978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29:H29"/>
    <mergeCell ref="A31:A33"/>
    <mergeCell ref="B31:F32"/>
    <mergeCell ref="J31:K33"/>
    <mergeCell ref="L31:P32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topLeftCell="A22" zoomScale="80" zoomScaleNormal="80" workbookViewId="0">
      <selection activeCell="A14" sqref="A14"/>
    </sheetView>
  </sheetViews>
  <sheetFormatPr defaultColWidth="9.28515625" defaultRowHeight="15" x14ac:dyDescent="0.25"/>
  <cols>
    <col min="1" max="1" width="26.28515625" style="27" customWidth="1"/>
    <col min="2" max="2" width="11.5703125" style="62" customWidth="1"/>
    <col min="3" max="3" width="10.7109375" style="27" customWidth="1"/>
    <col min="4" max="4" width="19.28515625" style="27" customWidth="1"/>
    <col min="5" max="5" width="18.28515625" style="27" customWidth="1"/>
    <col min="6" max="6" width="11.42578125" style="27" customWidth="1"/>
    <col min="7" max="7" width="9.28515625" style="27" customWidth="1"/>
    <col min="8" max="8" width="10.7109375" style="62" customWidth="1"/>
    <col min="9" max="9" width="17.28515625" style="27" customWidth="1"/>
    <col min="10" max="10" width="20" style="27" customWidth="1"/>
    <col min="11" max="12" width="11.42578125" style="27" customWidth="1"/>
    <col min="13" max="13" width="10.7109375" style="27" customWidth="1"/>
    <col min="14" max="14" width="18.7109375" style="62" customWidth="1"/>
    <col min="15" max="15" width="19.7109375" style="27" customWidth="1"/>
    <col min="16" max="16" width="11.42578125" style="27" customWidth="1"/>
    <col min="17" max="17" width="9.28515625" style="27" customWidth="1"/>
    <col min="18" max="18" width="11" style="27" customWidth="1"/>
    <col min="19" max="19" width="18.7109375" style="27" customWidth="1"/>
    <col min="20" max="20" width="19.5703125" style="27" customWidth="1"/>
    <col min="21" max="21" width="11.28515625" style="27" customWidth="1"/>
    <col min="22" max="22" width="9" style="27" customWidth="1"/>
    <col min="23" max="23" width="10" style="27" customWidth="1"/>
    <col min="24" max="24" width="19" style="27" customWidth="1"/>
    <col min="25" max="25" width="17.28515625" style="27" customWidth="1"/>
    <col min="26" max="26" width="9.7109375" style="27" customWidth="1"/>
    <col min="27" max="27" width="9.28515625" style="27" customWidth="1"/>
    <col min="28" max="28" width="10.7109375" style="27" customWidth="1"/>
    <col min="29" max="29" width="18.28515625" style="27" customWidth="1"/>
    <col min="30" max="30" width="18.7109375" style="27" customWidth="1"/>
    <col min="31" max="31" width="10.7109375" style="27" customWidth="1"/>
    <col min="32" max="16384" width="9.28515625" style="27"/>
  </cols>
  <sheetData>
    <row r="1" spans="1:31" ht="14.6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6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6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65" customHeight="1" x14ac:dyDescent="0.3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39</v>
      </c>
      <c r="B7" s="31" t="s">
        <v>48</v>
      </c>
      <c r="C7" s="32"/>
      <c r="D7" s="32"/>
      <c r="E7" s="32"/>
      <c r="F7" s="32"/>
      <c r="G7" s="33"/>
      <c r="H7" s="73"/>
      <c r="I7" s="90" t="s">
        <v>52</v>
      </c>
      <c r="J7" s="91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2020'!B8</f>
        <v>FUNDACIÓ MUSEU PICASSO DE BARCELONA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19.899999999999999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">
      <c r="A12" s="144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3" si="2">IF(G13,G13/$G$25,"")</f>
        <v/>
      </c>
      <c r="I13" s="4"/>
      <c r="J13" s="5"/>
      <c r="K13" s="21" t="str">
        <f t="shared" ref="K13:K23" si="3">IF(J13,J13/$J$25,"")</f>
        <v/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>
        <v>1</v>
      </c>
      <c r="H14" s="20">
        <f t="shared" si="2"/>
        <v>8.4745762711864406E-3</v>
      </c>
      <c r="I14" s="6">
        <v>47740</v>
      </c>
      <c r="J14" s="7">
        <v>57765.4</v>
      </c>
      <c r="K14" s="21">
        <f t="shared" si="3"/>
        <v>0.26803678071147091</v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4</v>
      </c>
      <c r="H19" s="20">
        <f t="shared" si="2"/>
        <v>3.3898305084745763E-2</v>
      </c>
      <c r="I19" s="6">
        <v>259.23</v>
      </c>
      <c r="J19" s="7">
        <v>285.8</v>
      </c>
      <c r="K19" s="21">
        <f t="shared" si="3"/>
        <v>1.3261383445338972E-3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6</v>
      </c>
      <c r="H20" s="66">
        <f t="shared" si="2"/>
        <v>5.0847457627118647E-2</v>
      </c>
      <c r="I20" s="69">
        <f>J20/1.21</f>
        <v>51979.404958677689</v>
      </c>
      <c r="J20" s="70">
        <v>62895.08</v>
      </c>
      <c r="K20" s="67">
        <f t="shared" si="3"/>
        <v>0.29183896875621773</v>
      </c>
      <c r="L20" s="68"/>
      <c r="M20" s="66" t="str">
        <f t="shared" si="4"/>
        <v/>
      </c>
      <c r="N20" s="69"/>
      <c r="O20" s="70"/>
      <c r="P20" s="67" t="str">
        <f t="shared" si="5"/>
        <v/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40.15" customHeight="1" x14ac:dyDescent="0.25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107</v>
      </c>
      <c r="H21" s="20">
        <f t="shared" si="2"/>
        <v>0.90677966101694918</v>
      </c>
      <c r="I21" s="6">
        <f>J21/1.21</f>
        <v>78154.280991735533</v>
      </c>
      <c r="J21" s="7">
        <v>94566.68</v>
      </c>
      <c r="K21" s="21">
        <f t="shared" si="3"/>
        <v>0.43879811218777748</v>
      </c>
      <c r="L21" s="2">
        <v>34</v>
      </c>
      <c r="M21" s="20">
        <f t="shared" si="4"/>
        <v>1</v>
      </c>
      <c r="N21" s="6">
        <f>O21/1.21</f>
        <v>19123.561983471074</v>
      </c>
      <c r="O21" s="7">
        <v>23139.51</v>
      </c>
      <c r="P21" s="21">
        <f t="shared" si="5"/>
        <v>1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40.15" customHeight="1" x14ac:dyDescent="0.3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40.15" customHeight="1" x14ac:dyDescent="0.25">
      <c r="A23" s="94" t="s">
        <v>53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25">
      <c r="A24" s="97" t="s">
        <v>62</v>
      </c>
      <c r="B24" s="68"/>
      <c r="C24" s="66" t="str">
        <f t="shared" ref="C24" si="1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13">IF(G24,G24/$G$25,"")</f>
        <v/>
      </c>
      <c r="I24" s="69"/>
      <c r="J24" s="70"/>
      <c r="K24" s="67" t="str">
        <f t="shared" ref="K24" si="14">IF(J24,J24/$J$25,"")</f>
        <v/>
      </c>
      <c r="L24" s="68"/>
      <c r="M24" s="66" t="str">
        <f t="shared" ref="M24" si="15">IF(L24,L24/$L$25,"")</f>
        <v/>
      </c>
      <c r="N24" s="69"/>
      <c r="O24" s="70"/>
      <c r="P24" s="67" t="str">
        <f t="shared" ref="P24" si="16">IF(O24,O24/$O$25,"")</f>
        <v/>
      </c>
      <c r="Q24" s="68"/>
      <c r="R24" s="66" t="str">
        <f t="shared" ref="R24" si="1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18">IF(V24,V24/$V$25,"")</f>
        <v/>
      </c>
      <c r="X24" s="69"/>
      <c r="Y24" s="70"/>
      <c r="Z24" s="67" t="str">
        <f t="shared" ref="Z24" si="19">IF(Y24,Y24/$Y$25,"")</f>
        <v/>
      </c>
      <c r="AA24" s="68"/>
      <c r="AB24" s="20" t="str">
        <f t="shared" ref="AB24" si="20">IF(AA24,AA24/$AA$25,"")</f>
        <v/>
      </c>
      <c r="AC24" s="69"/>
      <c r="AD24" s="70"/>
      <c r="AE24" s="67" t="str">
        <f t="shared" ref="AE24" si="21">IF(AD24,AD24/$AD$25,"")</f>
        <v/>
      </c>
    </row>
    <row r="25" spans="1:31" ht="33" customHeight="1" thickBot="1" x14ac:dyDescent="0.3">
      <c r="A25" s="82" t="s">
        <v>0</v>
      </c>
      <c r="B25" s="16">
        <f t="shared" ref="B25:AE25" si="22">SUM(B13:B24)</f>
        <v>0</v>
      </c>
      <c r="C25" s="17">
        <f t="shared" si="22"/>
        <v>0</v>
      </c>
      <c r="D25" s="18">
        <f t="shared" si="22"/>
        <v>0</v>
      </c>
      <c r="E25" s="18">
        <f t="shared" si="22"/>
        <v>0</v>
      </c>
      <c r="F25" s="19">
        <f t="shared" si="22"/>
        <v>0</v>
      </c>
      <c r="G25" s="16">
        <f t="shared" si="22"/>
        <v>118</v>
      </c>
      <c r="H25" s="17">
        <f t="shared" si="22"/>
        <v>1</v>
      </c>
      <c r="I25" s="18">
        <f t="shared" si="22"/>
        <v>178132.91595041321</v>
      </c>
      <c r="J25" s="18">
        <f t="shared" si="22"/>
        <v>215512.95999999999</v>
      </c>
      <c r="K25" s="19">
        <f t="shared" si="22"/>
        <v>1</v>
      </c>
      <c r="L25" s="16">
        <f t="shared" si="22"/>
        <v>34</v>
      </c>
      <c r="M25" s="17">
        <f t="shared" si="22"/>
        <v>1</v>
      </c>
      <c r="N25" s="18">
        <f t="shared" si="22"/>
        <v>19123.561983471074</v>
      </c>
      <c r="O25" s="18">
        <f t="shared" si="22"/>
        <v>23139.51</v>
      </c>
      <c r="P25" s="19">
        <f t="shared" si="22"/>
        <v>1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5" customFormat="1" ht="18.75" customHeight="1" x14ac:dyDescent="0.25">
      <c r="B26" s="26"/>
      <c r="H26" s="26"/>
      <c r="N26" s="26"/>
    </row>
    <row r="27" spans="1:31" s="49" customFormat="1" ht="34.15" customHeight="1" x14ac:dyDescent="0.25">
      <c r="A27" s="149" t="s">
        <v>60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customHeight="1" x14ac:dyDescent="0.25">
      <c r="A28" s="150" t="s">
        <v>63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" customHeight="1" x14ac:dyDescent="0.25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27"/>
      <c r="B32" s="146"/>
      <c r="C32" s="147"/>
      <c r="D32" s="147"/>
      <c r="E32" s="147"/>
      <c r="F32" s="148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65" customHeight="1" thickBot="1" x14ac:dyDescent="0.3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5" si="23">B13+G13+L13+Q13+AA13+V13</f>
        <v>0</v>
      </c>
      <c r="C34" s="8" t="str">
        <f t="shared" ref="C34:C42" si="24">IF(B34,B34/$B$46,"")</f>
        <v/>
      </c>
      <c r="D34" s="10">
        <f t="shared" ref="D34:D45" si="25">D13+I13+N13+S13+AC13+X13</f>
        <v>0</v>
      </c>
      <c r="E34" s="11">
        <f t="shared" ref="E34:E45" si="26">E13+J13+O13+T13+AD13+Y13</f>
        <v>0</v>
      </c>
      <c r="F34" s="21" t="str">
        <f t="shared" ref="F34:F43" si="27">IF(E34,E34/$E$46,"")</f>
        <v/>
      </c>
      <c r="J34" s="106" t="s">
        <v>3</v>
      </c>
      <c r="K34" s="107"/>
      <c r="L34" s="57">
        <f>B25</f>
        <v>0</v>
      </c>
      <c r="M34" s="8" t="str">
        <f>IF(L34,L34/$L$40,"")</f>
        <v/>
      </c>
      <c r="N34" s="58">
        <f>D25</f>
        <v>0</v>
      </c>
      <c r="O34" s="58">
        <f>E25</f>
        <v>0</v>
      </c>
      <c r="P34" s="59" t="str">
        <f>IF(O34,O34/$O$40,"")</f>
        <v/>
      </c>
    </row>
    <row r="35" spans="1:33" s="25" customFormat="1" ht="30" customHeight="1" x14ac:dyDescent="0.25">
      <c r="A35" s="43" t="s">
        <v>18</v>
      </c>
      <c r="B35" s="12">
        <f t="shared" si="23"/>
        <v>1</v>
      </c>
      <c r="C35" s="8">
        <f t="shared" si="24"/>
        <v>6.5789473684210523E-3</v>
      </c>
      <c r="D35" s="13">
        <f t="shared" si="25"/>
        <v>47740</v>
      </c>
      <c r="E35" s="14">
        <f t="shared" si="26"/>
        <v>57765.4</v>
      </c>
      <c r="F35" s="21">
        <f t="shared" si="27"/>
        <v>0.24204819669371119</v>
      </c>
      <c r="J35" s="102" t="s">
        <v>1</v>
      </c>
      <c r="K35" s="103"/>
      <c r="L35" s="60">
        <f>G25</f>
        <v>118</v>
      </c>
      <c r="M35" s="8">
        <f>IF(L35,L35/$L$40,"")</f>
        <v>0.77631578947368418</v>
      </c>
      <c r="N35" s="61">
        <f>I25</f>
        <v>178132.91595041321</v>
      </c>
      <c r="O35" s="61">
        <f>J25</f>
        <v>215512.95999999999</v>
      </c>
      <c r="P35" s="59">
        <f>IF(O35,O35/$O$40,"")</f>
        <v>0.90304097837328057</v>
      </c>
    </row>
    <row r="36" spans="1:33" ht="30" customHeight="1" x14ac:dyDescent="0.25">
      <c r="A36" s="43" t="s">
        <v>19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5"/>
      <c r="J36" s="102" t="s">
        <v>2</v>
      </c>
      <c r="K36" s="103"/>
      <c r="L36" s="60">
        <f>L25</f>
        <v>34</v>
      </c>
      <c r="M36" s="8">
        <f>IF(L36,L36/$L$40,"")</f>
        <v>0.22368421052631579</v>
      </c>
      <c r="N36" s="61">
        <f>N25</f>
        <v>19123.561983471074</v>
      </c>
      <c r="O36" s="61">
        <f>O25</f>
        <v>23139.51</v>
      </c>
      <c r="P36" s="59">
        <f>IF(O36,O36/$O$40,"")</f>
        <v>9.6959021626719377E-2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5"/>
      <c r="J37" s="102" t="s">
        <v>34</v>
      </c>
      <c r="K37" s="103"/>
      <c r="L37" s="60">
        <f>Q25</f>
        <v>0</v>
      </c>
      <c r="M37" s="8" t="str">
        <f>IF(L37,L37/$L$40,"")</f>
        <v/>
      </c>
      <c r="N37" s="61">
        <f>S25</f>
        <v>0</v>
      </c>
      <c r="O37" s="61">
        <f>T25</f>
        <v>0</v>
      </c>
      <c r="P37" s="59" t="str">
        <f>IF(O37,O37/$O$40,"")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02" t="s">
        <v>5</v>
      </c>
      <c r="K38" s="103"/>
      <c r="L38" s="60">
        <f>V25</f>
        <v>0</v>
      </c>
      <c r="M38" s="8" t="str">
        <f>IF(L38,L38/$L$40,"")</f>
        <v/>
      </c>
      <c r="N38" s="61">
        <f>X25</f>
        <v>0</v>
      </c>
      <c r="O38" s="61">
        <f>Y25</f>
        <v>0</v>
      </c>
      <c r="P38" s="59" t="str">
        <f>IF(O38,O38/$O$40,"")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5"/>
      <c r="J39" s="102" t="s">
        <v>4</v>
      </c>
      <c r="K39" s="103"/>
      <c r="L39" s="60">
        <f>AA25</f>
        <v>0</v>
      </c>
      <c r="M39" s="8" t="str">
        <f t="shared" ref="M39" si="28">IF(L39,L39/$L$40,"")</f>
        <v/>
      </c>
      <c r="N39" s="61">
        <f>AC25</f>
        <v>0</v>
      </c>
      <c r="O39" s="61">
        <f>AD25</f>
        <v>0</v>
      </c>
      <c r="P39" s="59" t="str">
        <f t="shared" ref="P39" si="29">IF(O39,O39/$O$40,"")</f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23"/>
        <v>4</v>
      </c>
      <c r="C40" s="8">
        <f t="shared" si="24"/>
        <v>2.6315789473684209E-2</v>
      </c>
      <c r="D40" s="13">
        <f t="shared" si="25"/>
        <v>259.23</v>
      </c>
      <c r="E40" s="23">
        <f t="shared" si="26"/>
        <v>285.8</v>
      </c>
      <c r="F40" s="21">
        <f t="shared" si="27"/>
        <v>1.1975572681062134E-3</v>
      </c>
      <c r="G40" s="25"/>
      <c r="J40" s="104" t="s">
        <v>0</v>
      </c>
      <c r="K40" s="105"/>
      <c r="L40" s="83">
        <f>SUM(L34:L39)</f>
        <v>152</v>
      </c>
      <c r="M40" s="17">
        <f>SUM(M34:M39)</f>
        <v>1</v>
      </c>
      <c r="N40" s="84">
        <f>SUM(N34:N39)</f>
        <v>197256.47793388428</v>
      </c>
      <c r="O40" s="85">
        <f>SUM(O34:O39)</f>
        <v>238652.47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23"/>
        <v>6</v>
      </c>
      <c r="C41" s="8">
        <f t="shared" si="24"/>
        <v>3.9473684210526314E-2</v>
      </c>
      <c r="D41" s="13">
        <f t="shared" si="25"/>
        <v>51979.404958677689</v>
      </c>
      <c r="E41" s="23">
        <f t="shared" si="26"/>
        <v>62895.08</v>
      </c>
      <c r="F41" s="21">
        <f t="shared" si="27"/>
        <v>0.26354254787306414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25">
      <c r="A42" s="46" t="s">
        <v>32</v>
      </c>
      <c r="B42" s="12">
        <f t="shared" si="23"/>
        <v>141</v>
      </c>
      <c r="C42" s="8">
        <f t="shared" si="24"/>
        <v>0.92763157894736847</v>
      </c>
      <c r="D42" s="13">
        <f t="shared" si="25"/>
        <v>97277.842975206615</v>
      </c>
      <c r="E42" s="14">
        <f t="shared" si="26"/>
        <v>117706.18999999999</v>
      </c>
      <c r="F42" s="21">
        <f t="shared" si="27"/>
        <v>0.49321169816511851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53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7" t="s">
        <v>62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152</v>
      </c>
      <c r="C46" s="17">
        <f>SUM(C34:C45)</f>
        <v>1</v>
      </c>
      <c r="D46" s="18">
        <f>SUM(D34:D45)</f>
        <v>197256.47793388431</v>
      </c>
      <c r="E46" s="18">
        <f>SUM(E34:E45)</f>
        <v>238652.46999999997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8:K38"/>
    <mergeCell ref="J39:K39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tabSelected="1" topLeftCell="A35" zoomScale="80" zoomScaleNormal="80" workbookViewId="0">
      <selection activeCell="J15" sqref="J15"/>
    </sheetView>
  </sheetViews>
  <sheetFormatPr defaultColWidth="9.28515625" defaultRowHeight="15" x14ac:dyDescent="0.25"/>
  <cols>
    <col min="1" max="1" width="26.28515625" style="27" customWidth="1"/>
    <col min="2" max="2" width="11.5703125" style="62" customWidth="1"/>
    <col min="3" max="3" width="10.7109375" style="27" customWidth="1"/>
    <col min="4" max="4" width="19.28515625" style="27" customWidth="1"/>
    <col min="5" max="5" width="18.28515625" style="27" customWidth="1"/>
    <col min="6" max="6" width="11.42578125" style="27" customWidth="1"/>
    <col min="7" max="7" width="9.28515625" style="27" customWidth="1"/>
    <col min="8" max="8" width="10.7109375" style="62" customWidth="1"/>
    <col min="9" max="9" width="17.28515625" style="27" customWidth="1"/>
    <col min="10" max="10" width="20" style="27" customWidth="1"/>
    <col min="11" max="12" width="11.42578125" style="27" customWidth="1"/>
    <col min="13" max="13" width="10.7109375" style="27" customWidth="1"/>
    <col min="14" max="14" width="18.7109375" style="62" customWidth="1"/>
    <col min="15" max="15" width="19.7109375" style="27" customWidth="1"/>
    <col min="16" max="16" width="11.42578125" style="27" customWidth="1"/>
    <col min="17" max="17" width="9.28515625" style="27" customWidth="1"/>
    <col min="18" max="18" width="11" style="27" customWidth="1"/>
    <col min="19" max="19" width="18.7109375" style="27" customWidth="1"/>
    <col min="20" max="20" width="19.5703125" style="27" customWidth="1"/>
    <col min="21" max="21" width="11.28515625" style="27" customWidth="1"/>
    <col min="22" max="22" width="9" style="27" customWidth="1"/>
    <col min="23" max="23" width="10" style="27" customWidth="1"/>
    <col min="24" max="24" width="19" style="27" customWidth="1"/>
    <col min="25" max="25" width="17.28515625" style="27" customWidth="1"/>
    <col min="26" max="26" width="9.7109375" style="27" customWidth="1"/>
    <col min="27" max="27" width="9.28515625" style="27" customWidth="1"/>
    <col min="28" max="28" width="10.7109375" style="27" customWidth="1"/>
    <col min="29" max="29" width="18.28515625" style="27" customWidth="1"/>
    <col min="30" max="30" width="18.7109375" style="27" customWidth="1"/>
    <col min="31" max="31" width="10.7109375" style="27" customWidth="1"/>
    <col min="32" max="16384" width="9.28515625" style="27"/>
  </cols>
  <sheetData>
    <row r="1" spans="1:31" ht="14.6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6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6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65" customHeight="1" x14ac:dyDescent="0.3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40</v>
      </c>
      <c r="B7" s="31" t="s">
        <v>49</v>
      </c>
      <c r="C7" s="32"/>
      <c r="D7" s="32"/>
      <c r="E7" s="32"/>
      <c r="F7" s="32"/>
      <c r="G7" s="33"/>
      <c r="H7" s="73"/>
      <c r="I7" s="90" t="s">
        <v>52</v>
      </c>
      <c r="J7" s="91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2020'!B8</f>
        <v>FUNDACIÓ MUSEU PICASSO DE BARCELONA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">
      <c r="A12" s="144"/>
      <c r="B12" s="34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1</v>
      </c>
      <c r="H13" s="20">
        <f t="shared" ref="H13:H21" si="2">IF(G13,G13/$G$25,"")</f>
        <v>4.9504950495049506E-3</v>
      </c>
      <c r="I13" s="4">
        <v>158320</v>
      </c>
      <c r="J13" s="5">
        <v>191567.2</v>
      </c>
      <c r="K13" s="21">
        <f t="shared" ref="K13:K21" si="3">IF(J13,J13/$J$25,"")</f>
        <v>0.28111140309701632</v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>
        <v>1</v>
      </c>
      <c r="M15" s="20">
        <f>IF(L15,L15/$L$25,"")</f>
        <v>1.7241379310344827E-2</v>
      </c>
      <c r="N15" s="6">
        <v>15812.55</v>
      </c>
      <c r="O15" s="7">
        <v>19133.189999999999</v>
      </c>
      <c r="P15" s="21">
        <f>IF(O15,O15/$O$25,"")</f>
        <v>0.32514450204001377</v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>IF(L18,L18/$L$25,"")</f>
        <v/>
      </c>
      <c r="N18" s="69"/>
      <c r="O18" s="70"/>
      <c r="P18" s="67" t="str">
        <f>IF(O18,O18/$O$25,"")</f>
        <v/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/>
      <c r="W18" s="66" t="str">
        <f t="shared" si="6"/>
        <v/>
      </c>
      <c r="X18" s="69"/>
      <c r="Y18" s="70"/>
      <c r="Z18" s="67" t="str">
        <f t="shared" si="7"/>
        <v/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5</v>
      </c>
      <c r="H19" s="20">
        <f t="shared" si="2"/>
        <v>2.4752475247524754E-2</v>
      </c>
      <c r="I19" s="6">
        <v>905.16</v>
      </c>
      <c r="J19" s="7">
        <v>997.67</v>
      </c>
      <c r="K19" s="21">
        <f t="shared" si="3"/>
        <v>1.4640106110430191E-3</v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9" customFormat="1" ht="36" customHeight="1" x14ac:dyDescent="0.35">
      <c r="A20" s="80" t="s">
        <v>29</v>
      </c>
      <c r="B20" s="68">
        <v>1</v>
      </c>
      <c r="C20" s="66">
        <f t="shared" si="0"/>
        <v>1</v>
      </c>
      <c r="D20" s="69">
        <v>8652.39</v>
      </c>
      <c r="E20" s="70">
        <v>10469.39</v>
      </c>
      <c r="F20" s="21">
        <f t="shared" si="1"/>
        <v>1</v>
      </c>
      <c r="G20" s="68">
        <v>16</v>
      </c>
      <c r="H20" s="66">
        <f t="shared" si="2"/>
        <v>7.9207920792079209E-2</v>
      </c>
      <c r="I20" s="69">
        <v>141987.26999999999</v>
      </c>
      <c r="J20" s="70">
        <v>171804.6</v>
      </c>
      <c r="K20" s="67">
        <f t="shared" si="3"/>
        <v>0.25211117646717002</v>
      </c>
      <c r="L20" s="68">
        <v>2</v>
      </c>
      <c r="M20" s="66">
        <f>IF(L20,L20/$L$25,"")</f>
        <v>3.4482758620689655E-2</v>
      </c>
      <c r="N20" s="69">
        <v>21469.360000000001</v>
      </c>
      <c r="O20" s="70">
        <v>17743.27</v>
      </c>
      <c r="P20" s="67">
        <f>IF(O20,O20/$O$25,"")</f>
        <v>0.30152455961141428</v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/>
      <c r="W20" s="66" t="str">
        <f t="shared" si="6"/>
        <v/>
      </c>
      <c r="X20" s="69"/>
      <c r="Y20" s="70"/>
      <c r="Z20" s="67" t="str">
        <f t="shared" si="7"/>
        <v/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40.15" customHeight="1" x14ac:dyDescent="0.25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180</v>
      </c>
      <c r="H21" s="20">
        <f t="shared" si="2"/>
        <v>0.8910891089108911</v>
      </c>
      <c r="I21" s="6">
        <v>262061.3</v>
      </c>
      <c r="J21" s="7">
        <v>317094.17</v>
      </c>
      <c r="K21" s="21">
        <f t="shared" si="3"/>
        <v>0.46531340982477065</v>
      </c>
      <c r="L21" s="2">
        <v>55</v>
      </c>
      <c r="M21" s="20">
        <f>IF(L21,L21/$L$25,"")</f>
        <v>0.94827586206896552</v>
      </c>
      <c r="N21" s="6">
        <v>18155.97</v>
      </c>
      <c r="O21" s="7">
        <v>21968.73</v>
      </c>
      <c r="P21" s="21">
        <f>IF(O21,O21/$O$25,"")</f>
        <v>0.37333093834857189</v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40.15" customHeight="1" x14ac:dyDescent="0.25">
      <c r="A22" s="80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40.15" customHeight="1" x14ac:dyDescent="0.25">
      <c r="A23" s="94" t="s">
        <v>53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 x14ac:dyDescent="0.25">
      <c r="A24" s="97" t="s">
        <v>62</v>
      </c>
      <c r="B24" s="68"/>
      <c r="C24" s="66" t="str">
        <f t="shared" ref="C24" si="20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1">IF(G24,G24/$G$25,"")</f>
        <v/>
      </c>
      <c r="I24" s="69"/>
      <c r="J24" s="70"/>
      <c r="K24" s="67" t="str">
        <f t="shared" ref="K24" si="22">IF(J24,J24/$J$25,"")</f>
        <v/>
      </c>
      <c r="L24" s="68"/>
      <c r="M24" s="66" t="str">
        <f t="shared" ref="M24" si="23">IF(L24,L24/$L$25,"")</f>
        <v/>
      </c>
      <c r="N24" s="69"/>
      <c r="O24" s="70"/>
      <c r="P24" s="67" t="str">
        <f t="shared" ref="P24" si="24">IF(O24,O24/$O$25,"")</f>
        <v/>
      </c>
      <c r="Q24" s="68"/>
      <c r="R24" s="66" t="str">
        <f t="shared" ref="R24" si="25">IF(Q24,Q24/$Q$25,"")</f>
        <v/>
      </c>
      <c r="S24" s="69"/>
      <c r="T24" s="70"/>
      <c r="U24" s="67" t="str">
        <f t="shared" si="5"/>
        <v/>
      </c>
      <c r="V24" s="68"/>
      <c r="W24" s="66" t="str">
        <f t="shared" ref="W24" si="26">IF(V24,V24/$V$25,"")</f>
        <v/>
      </c>
      <c r="X24" s="69"/>
      <c r="Y24" s="70"/>
      <c r="Z24" s="67" t="str">
        <f t="shared" ref="Z24" si="27">IF(Y24,Y24/$Y$25,"")</f>
        <v/>
      </c>
      <c r="AA24" s="68"/>
      <c r="AB24" s="20" t="str">
        <f t="shared" ref="AB24" si="28">IF(AA24,AA24/$AA$25,"")</f>
        <v/>
      </c>
      <c r="AC24" s="69"/>
      <c r="AD24" s="70"/>
      <c r="AE24" s="67" t="str">
        <f t="shared" ref="AE24" si="29">IF(AD24,AD24/$AD$25,"")</f>
        <v/>
      </c>
    </row>
    <row r="25" spans="1:31" ht="33" customHeight="1" thickBot="1" x14ac:dyDescent="0.3">
      <c r="A25" s="82" t="s">
        <v>0</v>
      </c>
      <c r="B25" s="16">
        <f t="shared" ref="B25:AE25" si="30">SUM(B13:B24)</f>
        <v>1</v>
      </c>
      <c r="C25" s="17">
        <f t="shared" si="30"/>
        <v>1</v>
      </c>
      <c r="D25" s="18">
        <f t="shared" si="30"/>
        <v>8652.39</v>
      </c>
      <c r="E25" s="18">
        <f t="shared" si="30"/>
        <v>10469.39</v>
      </c>
      <c r="F25" s="19">
        <f t="shared" si="30"/>
        <v>1</v>
      </c>
      <c r="G25" s="16">
        <f t="shared" si="30"/>
        <v>202</v>
      </c>
      <c r="H25" s="17">
        <f t="shared" si="30"/>
        <v>1</v>
      </c>
      <c r="I25" s="18">
        <f t="shared" si="30"/>
        <v>563273.73</v>
      </c>
      <c r="J25" s="18">
        <f t="shared" si="30"/>
        <v>681463.64</v>
      </c>
      <c r="K25" s="19">
        <f t="shared" si="30"/>
        <v>1</v>
      </c>
      <c r="L25" s="16">
        <f t="shared" si="30"/>
        <v>58</v>
      </c>
      <c r="M25" s="17">
        <f t="shared" si="30"/>
        <v>1</v>
      </c>
      <c r="N25" s="18">
        <f t="shared" si="30"/>
        <v>55437.880000000005</v>
      </c>
      <c r="O25" s="18">
        <f t="shared" si="30"/>
        <v>58845.19</v>
      </c>
      <c r="P25" s="19">
        <f t="shared" si="30"/>
        <v>1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75" customHeight="1" x14ac:dyDescent="0.25">
      <c r="B26" s="26"/>
      <c r="H26" s="26"/>
      <c r="N26" s="26"/>
    </row>
    <row r="27" spans="1:31" s="49" customFormat="1" ht="34.15" customHeight="1" x14ac:dyDescent="0.25">
      <c r="A27" s="149" t="s">
        <v>59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customHeight="1" x14ac:dyDescent="0.25">
      <c r="A28" s="150" t="s">
        <v>63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" customHeight="1" x14ac:dyDescent="0.25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27"/>
      <c r="B32" s="146"/>
      <c r="C32" s="147"/>
      <c r="D32" s="147"/>
      <c r="E32" s="147"/>
      <c r="F32" s="148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65" customHeight="1" thickBot="1" x14ac:dyDescent="0.3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2" si="31">B13+G13+L13+Q13+AA13+V13</f>
        <v>1</v>
      </c>
      <c r="C34" s="8">
        <f t="shared" ref="C34:C45" si="32">IF(B34,B34/$B$46,"")</f>
        <v>3.8314176245210726E-3</v>
      </c>
      <c r="D34" s="10">
        <f t="shared" ref="D34:D42" si="33">D13+I13+N13+S13+AC13+X13</f>
        <v>158320</v>
      </c>
      <c r="E34" s="11">
        <f t="shared" ref="E34:E42" si="34">E13+J13+O13+T13+AD13+Y13</f>
        <v>191567.2</v>
      </c>
      <c r="F34" s="21">
        <f t="shared" ref="F34:F42" si="35">IF(E34,E34/$E$46,"")</f>
        <v>0.25515817440735028</v>
      </c>
      <c r="J34" s="106" t="s">
        <v>3</v>
      </c>
      <c r="K34" s="107"/>
      <c r="L34" s="57">
        <f>B25</f>
        <v>1</v>
      </c>
      <c r="M34" s="8">
        <f t="shared" ref="M34:M39" si="36">IF(L34,L34/$L$40,"")</f>
        <v>3.8314176245210726E-3</v>
      </c>
      <c r="N34" s="58">
        <f>D25</f>
        <v>8652.39</v>
      </c>
      <c r="O34" s="58">
        <f>E25</f>
        <v>10469.39</v>
      </c>
      <c r="P34" s="59">
        <f t="shared" ref="P34:P39" si="37">IF(O34,O34/$O$40,"")</f>
        <v>1.3944717256182525E-2</v>
      </c>
    </row>
    <row r="35" spans="1:33" s="25" customFormat="1" ht="30" customHeight="1" x14ac:dyDescent="0.25">
      <c r="A35" s="43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102" t="s">
        <v>1</v>
      </c>
      <c r="K35" s="103"/>
      <c r="L35" s="60">
        <f>G25</f>
        <v>202</v>
      </c>
      <c r="M35" s="8">
        <f t="shared" si="36"/>
        <v>0.77394636015325668</v>
      </c>
      <c r="N35" s="61">
        <f>I25</f>
        <v>563273.73</v>
      </c>
      <c r="O35" s="61">
        <f>J25</f>
        <v>681463.64</v>
      </c>
      <c r="P35" s="59">
        <f t="shared" si="37"/>
        <v>0.90767635747344944</v>
      </c>
    </row>
    <row r="36" spans="1:33" ht="30" customHeight="1" x14ac:dyDescent="0.25">
      <c r="A36" s="43" t="s">
        <v>19</v>
      </c>
      <c r="B36" s="12">
        <f t="shared" si="31"/>
        <v>1</v>
      </c>
      <c r="C36" s="8">
        <f t="shared" si="32"/>
        <v>3.8314176245210726E-3</v>
      </c>
      <c r="D36" s="13">
        <f t="shared" si="33"/>
        <v>15812.55</v>
      </c>
      <c r="E36" s="14">
        <f t="shared" si="34"/>
        <v>19133.189999999999</v>
      </c>
      <c r="F36" s="21">
        <f t="shared" si="35"/>
        <v>2.5484476627465297E-2</v>
      </c>
      <c r="G36" s="25"/>
      <c r="J36" s="102" t="s">
        <v>2</v>
      </c>
      <c r="K36" s="103"/>
      <c r="L36" s="60">
        <f>L25</f>
        <v>58</v>
      </c>
      <c r="M36" s="8">
        <f t="shared" si="36"/>
        <v>0.22222222222222221</v>
      </c>
      <c r="N36" s="61">
        <f>N25</f>
        <v>55437.880000000005</v>
      </c>
      <c r="O36" s="61">
        <f>O25</f>
        <v>58845.19</v>
      </c>
      <c r="P36" s="59">
        <f t="shared" si="37"/>
        <v>7.8378925270368133E-2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5"/>
      <c r="J37" s="102" t="s">
        <v>34</v>
      </c>
      <c r="K37" s="103"/>
      <c r="L37" s="60">
        <f>Q25</f>
        <v>0</v>
      </c>
      <c r="M37" s="8" t="str">
        <f t="shared" si="36"/>
        <v/>
      </c>
      <c r="N37" s="61">
        <f>S25</f>
        <v>0</v>
      </c>
      <c r="O37" s="61">
        <f>T25</f>
        <v>0</v>
      </c>
      <c r="P37" s="59" t="str">
        <f t="shared" si="3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5"/>
      <c r="J38" s="102" t="s">
        <v>5</v>
      </c>
      <c r="K38" s="103"/>
      <c r="L38" s="60">
        <f>V25</f>
        <v>0</v>
      </c>
      <c r="M38" s="8" t="str">
        <f t="shared" si="36"/>
        <v/>
      </c>
      <c r="N38" s="61">
        <f>X25</f>
        <v>0</v>
      </c>
      <c r="O38" s="61">
        <f>Y25</f>
        <v>0</v>
      </c>
      <c r="P38" s="59" t="str">
        <f t="shared" si="3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31"/>
        <v>0</v>
      </c>
      <c r="C39" s="8" t="str">
        <f t="shared" si="32"/>
        <v/>
      </c>
      <c r="D39" s="13">
        <f t="shared" si="33"/>
        <v>0</v>
      </c>
      <c r="E39" s="22">
        <f t="shared" si="34"/>
        <v>0</v>
      </c>
      <c r="F39" s="21" t="str">
        <f t="shared" si="35"/>
        <v/>
      </c>
      <c r="G39" s="25"/>
      <c r="J39" s="102" t="s">
        <v>4</v>
      </c>
      <c r="K39" s="103"/>
      <c r="L39" s="60">
        <f>AA25</f>
        <v>0</v>
      </c>
      <c r="M39" s="8" t="str">
        <f t="shared" si="36"/>
        <v/>
      </c>
      <c r="N39" s="61">
        <f>AC25</f>
        <v>0</v>
      </c>
      <c r="O39" s="61">
        <f>AD25</f>
        <v>0</v>
      </c>
      <c r="P39" s="59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31"/>
        <v>5</v>
      </c>
      <c r="C40" s="8">
        <f t="shared" si="32"/>
        <v>1.9157088122605363E-2</v>
      </c>
      <c r="D40" s="13">
        <f t="shared" si="33"/>
        <v>905.16</v>
      </c>
      <c r="E40" s="23">
        <f t="shared" si="34"/>
        <v>997.67</v>
      </c>
      <c r="F40" s="21">
        <f t="shared" si="35"/>
        <v>1.3288478187340063E-3</v>
      </c>
      <c r="G40" s="25"/>
      <c r="J40" s="104" t="s">
        <v>0</v>
      </c>
      <c r="K40" s="105"/>
      <c r="L40" s="83">
        <f>SUM(L34:L39)</f>
        <v>261</v>
      </c>
      <c r="M40" s="17">
        <f>SUM(M34:M39)</f>
        <v>1</v>
      </c>
      <c r="N40" s="84">
        <f>SUM(N34:N39)</f>
        <v>627364</v>
      </c>
      <c r="O40" s="85">
        <f>SUM(O34:O39)</f>
        <v>750778.22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31"/>
        <v>19</v>
      </c>
      <c r="C41" s="8">
        <f t="shared" si="32"/>
        <v>7.2796934865900387E-2</v>
      </c>
      <c r="D41" s="13">
        <f t="shared" si="33"/>
        <v>172109.01999999996</v>
      </c>
      <c r="E41" s="23">
        <f t="shared" si="34"/>
        <v>200017.25999999998</v>
      </c>
      <c r="F41" s="21">
        <f t="shared" si="35"/>
        <v>0.26641324251521309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25">
      <c r="A42" s="46" t="s">
        <v>32</v>
      </c>
      <c r="B42" s="12">
        <f t="shared" si="31"/>
        <v>235</v>
      </c>
      <c r="C42" s="8">
        <f t="shared" si="32"/>
        <v>0.90038314176245215</v>
      </c>
      <c r="D42" s="13">
        <f t="shared" si="33"/>
        <v>280217.27</v>
      </c>
      <c r="E42" s="14">
        <f t="shared" si="34"/>
        <v>339062.89999999997</v>
      </c>
      <c r="F42" s="21">
        <f t="shared" si="35"/>
        <v>0.4516152586312373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53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4" t="s">
        <v>62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261</v>
      </c>
      <c r="C46" s="17">
        <f>SUM(C34:C45)</f>
        <v>1</v>
      </c>
      <c r="D46" s="18">
        <f>SUM(D34:D45)</f>
        <v>627364</v>
      </c>
      <c r="E46" s="18">
        <f>SUM(E34:E45)</f>
        <v>750778.22</v>
      </c>
      <c r="F46" s="19">
        <f>SUM(F34:F45)</f>
        <v>0.99999999999999989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hyperlinks>
    <hyperlink ref="A28" r:id="rId1"/>
  </hyperlinks>
  <pageMargins left="0.39370078740157483" right="0" top="0.55118110236220474" bottom="0.55118110236220474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G109"/>
  <sheetViews>
    <sheetView showGridLines="0" showZeros="0" zoomScale="80" zoomScaleNormal="80" workbookViewId="0">
      <selection activeCell="A28" sqref="A28:Q28"/>
    </sheetView>
  </sheetViews>
  <sheetFormatPr defaultColWidth="9.28515625" defaultRowHeight="15" x14ac:dyDescent="0.25"/>
  <cols>
    <col min="1" max="1" width="30.42578125" style="27" customWidth="1"/>
    <col min="2" max="2" width="11.28515625" style="62" customWidth="1"/>
    <col min="3" max="3" width="10.7109375" style="27" customWidth="1"/>
    <col min="4" max="4" width="19.28515625" style="27" customWidth="1"/>
    <col min="5" max="5" width="19.7109375" style="27" customWidth="1"/>
    <col min="6" max="6" width="11.42578125" style="27" customWidth="1"/>
    <col min="7" max="7" width="9.28515625" style="27" customWidth="1"/>
    <col min="8" max="8" width="10.7109375" style="62" customWidth="1"/>
    <col min="9" max="9" width="17.28515625" style="27" customWidth="1"/>
    <col min="10" max="10" width="20" style="27" customWidth="1"/>
    <col min="11" max="11" width="11.42578125" style="27" customWidth="1"/>
    <col min="12" max="12" width="11.7109375" style="27" customWidth="1"/>
    <col min="13" max="13" width="10.7109375" style="27" customWidth="1"/>
    <col min="14" max="14" width="20.28515625" style="62" customWidth="1"/>
    <col min="15" max="15" width="19.7109375" style="27" customWidth="1"/>
    <col min="16" max="16" width="11.42578125" style="27" customWidth="1"/>
    <col min="17" max="17" width="9.28515625" style="27" customWidth="1"/>
    <col min="18" max="18" width="11" style="27" customWidth="1"/>
    <col min="19" max="19" width="18.7109375" style="27" customWidth="1"/>
    <col min="20" max="20" width="19.5703125" style="27" customWidth="1"/>
    <col min="21" max="21" width="11.28515625" style="27" customWidth="1"/>
    <col min="22" max="22" width="9" style="27" customWidth="1"/>
    <col min="23" max="23" width="10" style="27" customWidth="1"/>
    <col min="24" max="24" width="19" style="27" customWidth="1"/>
    <col min="25" max="25" width="15.42578125" style="27" customWidth="1"/>
    <col min="26" max="26" width="9.7109375" style="27" customWidth="1"/>
    <col min="27" max="27" width="9.28515625" style="27" customWidth="1"/>
    <col min="28" max="28" width="10.7109375" style="27" customWidth="1"/>
    <col min="29" max="29" width="18.28515625" style="27" customWidth="1"/>
    <col min="30" max="30" width="18.7109375" style="27" customWidth="1"/>
    <col min="31" max="31" width="10.7109375" style="27" customWidth="1"/>
    <col min="32" max="16384" width="9.28515625" style="27"/>
  </cols>
  <sheetData>
    <row r="1" spans="1:31" ht="14.6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6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6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65" x14ac:dyDescent="0.35">
      <c r="B4" s="26"/>
      <c r="H4" s="26"/>
      <c r="N4" s="26"/>
    </row>
    <row r="5" spans="1:31" s="25" customFormat="1" ht="30.75" customHeight="1" x14ac:dyDescent="0.25">
      <c r="A5" s="28" t="s">
        <v>37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51</v>
      </c>
      <c r="B7" s="31" t="s">
        <v>50</v>
      </c>
      <c r="C7" s="32"/>
      <c r="D7" s="32"/>
      <c r="E7" s="32"/>
      <c r="F7" s="32"/>
      <c r="G7" s="33"/>
      <c r="H7" s="73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2020'!B8</f>
        <v>FUNDACIÓ MUSEU PICASSO DE BARCELONA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51" t="s">
        <v>6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3"/>
    </row>
    <row r="11" spans="1:31" ht="30" customHeight="1" thickBot="1" x14ac:dyDescent="0.3">
      <c r="A11" s="154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0" t="s">
        <v>4</v>
      </c>
      <c r="W11" s="121"/>
      <c r="X11" s="121"/>
      <c r="Y11" s="121"/>
      <c r="Z11" s="122"/>
      <c r="AA11" s="123" t="s">
        <v>5</v>
      </c>
      <c r="AB11" s="124"/>
      <c r="AC11" s="124"/>
      <c r="AD11" s="124"/>
      <c r="AE11" s="125"/>
    </row>
    <row r="12" spans="1:31" ht="39" customHeight="1" thickBot="1" x14ac:dyDescent="0.3">
      <c r="A12" s="155"/>
      <c r="B12" s="34" t="s">
        <v>7</v>
      </c>
      <c r="C12" s="35" t="s">
        <v>8</v>
      </c>
      <c r="D12" s="36" t="s">
        <v>54</v>
      </c>
      <c r="E12" s="37" t="s">
        <v>55</v>
      </c>
      <c r="F12" s="38" t="s">
        <v>13</v>
      </c>
      <c r="G12" s="39" t="s">
        <v>7</v>
      </c>
      <c r="H12" s="35" t="s">
        <v>8</v>
      </c>
      <c r="I12" s="36" t="s">
        <v>54</v>
      </c>
      <c r="J12" s="37" t="s">
        <v>55</v>
      </c>
      <c r="K12" s="38" t="s">
        <v>13</v>
      </c>
      <c r="L12" s="39" t="s">
        <v>7</v>
      </c>
      <c r="M12" s="35" t="s">
        <v>8</v>
      </c>
      <c r="N12" s="36" t="s">
        <v>54</v>
      </c>
      <c r="O12" s="37" t="s">
        <v>55</v>
      </c>
      <c r="P12" s="38" t="s">
        <v>13</v>
      </c>
      <c r="Q12" s="39" t="s">
        <v>7</v>
      </c>
      <c r="R12" s="35" t="s">
        <v>8</v>
      </c>
      <c r="S12" s="36" t="s">
        <v>54</v>
      </c>
      <c r="T12" s="37" t="s">
        <v>55</v>
      </c>
      <c r="U12" s="40" t="s">
        <v>13</v>
      </c>
      <c r="V12" s="34" t="s">
        <v>7</v>
      </c>
      <c r="W12" s="35" t="s">
        <v>8</v>
      </c>
      <c r="X12" s="36" t="s">
        <v>54</v>
      </c>
      <c r="Y12" s="37" t="s">
        <v>55</v>
      </c>
      <c r="Z12" s="38" t="s">
        <v>13</v>
      </c>
      <c r="AA12" s="34" t="s">
        <v>7</v>
      </c>
      <c r="AB12" s="35" t="s">
        <v>8</v>
      </c>
      <c r="AC12" s="36" t="s">
        <v>54</v>
      </c>
      <c r="AD12" s="37" t="s">
        <v>55</v>
      </c>
      <c r="AE12" s="38" t="s">
        <v>13</v>
      </c>
    </row>
    <row r="13" spans="1:31" s="42" customFormat="1" ht="36" customHeight="1" x14ac:dyDescent="0.35">
      <c r="A13" s="41" t="s">
        <v>25</v>
      </c>
      <c r="B13" s="9">
        <f>'CONTRACTACIO 1r TR 2020'!B13+'CONTRACTACIO 2n TR 2020'!B13+'CONTRACTACIO 3r TR 2020'!B13+'CONTRACTACIO 4t TR 2020'!B13</f>
        <v>0</v>
      </c>
      <c r="C13" s="20" t="str">
        <f t="shared" ref="C13:C24" si="0">IF(B13,B13/$B$25,"")</f>
        <v/>
      </c>
      <c r="D13" s="10">
        <f>'CONTRACTACIO 1r TR 2020'!D13+'CONTRACTACIO 2n TR 2020'!D13+'CONTRACTACIO 3r TR 2020'!D13+'CONTRACTACIO 4t TR 2020'!D13</f>
        <v>0</v>
      </c>
      <c r="E13" s="10">
        <f>'CONTRACTACIO 1r TR 2020'!E13+'CONTRACTACIO 2n TR 2020'!E13+'CONTRACTACIO 3r TR 2020'!E13+'CONTRACTACIO 4t TR 2020'!E13</f>
        <v>0</v>
      </c>
      <c r="F13" s="21" t="str">
        <f t="shared" ref="F13:F24" si="1">IF(E13,E13/$E$25,"")</f>
        <v/>
      </c>
      <c r="G13" s="9">
        <f>'CONTRACTACIO 1r TR 2020'!G13+'CONTRACTACIO 2n TR 2020'!G13+'CONTRACTACIO 3r TR 2020'!G13+'CONTRACTACIO 4t TR 2020'!G13</f>
        <v>2</v>
      </c>
      <c r="H13" s="20">
        <f t="shared" ref="H13:H24" si="2">IF(G13,G13/$G$25,"")</f>
        <v>3.0534351145038168E-3</v>
      </c>
      <c r="I13" s="10">
        <f>'CONTRACTACIO 1r TR 2020'!I13+'CONTRACTACIO 2n TR 2020'!I13+'CONTRACTACIO 3r TR 2020'!I13+'CONTRACTACIO 4t TR 2020'!I13</f>
        <v>586947.58000000007</v>
      </c>
      <c r="J13" s="10">
        <f>'CONTRACTACIO 1r TR 2020'!J13+'CONTRACTACIO 2n TR 2020'!J13+'CONTRACTACIO 3r TR 2020'!J13+'CONTRACTACIO 4t TR 2020'!J13</f>
        <v>710206.58000000007</v>
      </c>
      <c r="K13" s="21">
        <f t="shared" ref="K13:K24" si="3">IF(J13,J13/$J$25,"")</f>
        <v>0.27484295494444672</v>
      </c>
      <c r="L13" s="9">
        <f>'CONTRACTACIO 1r TR 2020'!L13+'CONTRACTACIO 2n TR 2020'!L13+'CONTRACTACIO 3r TR 2020'!L13+'CONTRACTACIO 4t TR 2020'!L13</f>
        <v>0</v>
      </c>
      <c r="M13" s="20" t="str">
        <f t="shared" ref="M13:M24" si="4">IF(L13,L13/$L$25,"")</f>
        <v/>
      </c>
      <c r="N13" s="10">
        <f>'CONTRACTACIO 1r TR 2020'!N13+'CONTRACTACIO 2n TR 2020'!N13+'CONTRACTACIO 3r TR 2020'!N13+'CONTRACTACIO 4t TR 2020'!N13</f>
        <v>0</v>
      </c>
      <c r="O13" s="10">
        <f>'CONTRACTACIO 1r TR 2020'!O13+'CONTRACTACIO 2n TR 2020'!O13+'CONTRACTACIO 3r TR 2020'!O13+'CONTRACTACIO 4t TR 2020'!O13</f>
        <v>0</v>
      </c>
      <c r="P13" s="21" t="str">
        <f t="shared" ref="P13:P24" si="5">IF(O13,O13/$O$25,"")</f>
        <v/>
      </c>
      <c r="Q13" s="9">
        <f>'CONTRACTACIO 1r TR 2020'!Q13+'CONTRACTACIO 2n TR 2020'!Q13+'CONTRACTACIO 3r TR 2020'!Q13+'CONTRACTACIO 4t TR 2020'!Q13</f>
        <v>1</v>
      </c>
      <c r="R13" s="20">
        <f t="shared" ref="R13:R24" si="6">IF(Q13,Q13/$Q$25,"")</f>
        <v>1</v>
      </c>
      <c r="S13" s="10">
        <f>'CONTRACTACIO 1r TR 2020'!S13+'CONTRACTACIO 2n TR 2020'!S13+'CONTRACTACIO 3r TR 2020'!S13+'CONTRACTACIO 4t TR 2020'!S13</f>
        <v>1150000</v>
      </c>
      <c r="T13" s="10">
        <f>'CONTRACTACIO 1r TR 2020'!T13+'CONTRACTACIO 2n TR 2020'!T13+'CONTRACTACIO 3r TR 2020'!T13+'CONTRACTACIO 4t TR 2020'!T13</f>
        <v>1391500</v>
      </c>
      <c r="U13" s="21">
        <f t="shared" ref="U13:U24" si="7">IF(T13,T13/$T$25,"")</f>
        <v>1</v>
      </c>
      <c r="V13" s="9">
        <f>'CONTRACTACIO 1r TR 2020'!AA13+'CONTRACTACIO 2n TR 2020'!AA13+'CONTRACTACIO 3r TR 2020'!AA13+'CONTRACTACIO 4t TR 2020'!AA13</f>
        <v>0</v>
      </c>
      <c r="W13" s="20" t="str">
        <f t="shared" ref="W13:W24" si="8">IF(V13,V13/$V$25,"")</f>
        <v/>
      </c>
      <c r="X13" s="10">
        <f>'CONTRACTACIO 1r TR 2020'!AC13+'CONTRACTACIO 2n TR 2020'!AC13+'CONTRACTACIO 3r TR 2020'!AC13+'CONTRACTACIO 4t TR 2020'!AC13</f>
        <v>0</v>
      </c>
      <c r="Y13" s="10">
        <f>'CONTRACTACIO 1r TR 2020'!AD13+'CONTRACTACIO 2n TR 2020'!AD13+'CONTRACTACIO 3r TR 2020'!AD13+'CONTRACTACIO 4t TR 2020'!AD13</f>
        <v>0</v>
      </c>
      <c r="Z13" s="21" t="str">
        <f t="shared" ref="Z13:Z24" si="9">IF(Y13,Y13/$Y$25,"")</f>
        <v/>
      </c>
      <c r="AA13" s="9">
        <f>'CONTRACTACIO 1r TR 2020'!V13+'CONTRACTACIO 2n TR 2020'!V13+'CONTRACTACIO 3r TR 2020'!V13+'CONTRACTACIO 4t TR 2020'!V13</f>
        <v>0</v>
      </c>
      <c r="AB13" s="20" t="str">
        <f t="shared" ref="AB13:AB24" si="10">IF(AA13,AA13/$AA$25,"")</f>
        <v/>
      </c>
      <c r="AC13" s="10">
        <f>'CONTRACTACIO 1r TR 2020'!X13+'CONTRACTACIO 2n TR 2020'!X13+'CONTRACTACIO 3r TR 2020'!X13+'CONTRACTACIO 4t TR 2020'!X13</f>
        <v>0</v>
      </c>
      <c r="AD13" s="10">
        <f>'CONTRACTACIO 1r TR 2020'!Y13+'CONTRACTACIO 2n TR 2020'!Y13+'CONTRACTACIO 3r TR 2020'!Y13+'CONTRACTACIO 4t TR 2020'!Y13</f>
        <v>0</v>
      </c>
      <c r="AE13" s="21" t="str">
        <f t="shared" ref="AE13:AE24" si="11">IF(AD13,AD13/$AD$25,"")</f>
        <v/>
      </c>
    </row>
    <row r="14" spans="1:31" s="42" customFormat="1" ht="36" customHeight="1" x14ac:dyDescent="0.35">
      <c r="A14" s="43" t="s">
        <v>18</v>
      </c>
      <c r="B14" s="9">
        <f>'CONTRACTACIO 1r TR 2020'!B14+'CONTRACTACIO 2n TR 2020'!B14+'CONTRACTACIO 3r TR 2020'!B14+'CONTRACTACIO 4t TR 2020'!B14</f>
        <v>0</v>
      </c>
      <c r="C14" s="20" t="str">
        <f t="shared" si="0"/>
        <v/>
      </c>
      <c r="D14" s="13">
        <f>'CONTRACTACIO 1r TR 2020'!D14+'CONTRACTACIO 2n TR 2020'!D14+'CONTRACTACIO 3r TR 2020'!D14+'CONTRACTACIO 4t TR 2020'!D14</f>
        <v>0</v>
      </c>
      <c r="E14" s="13">
        <f>'CONTRACTACIO 1r TR 2020'!E14+'CONTRACTACIO 2n TR 2020'!E14+'CONTRACTACIO 3r TR 2020'!E14+'CONTRACTACIO 4t TR 2020'!E14</f>
        <v>0</v>
      </c>
      <c r="F14" s="21" t="str">
        <f t="shared" si="1"/>
        <v/>
      </c>
      <c r="G14" s="9">
        <f>'CONTRACTACIO 1r TR 2020'!G14+'CONTRACTACIO 2n TR 2020'!G14+'CONTRACTACIO 3r TR 2020'!G14+'CONTRACTACIO 4t TR 2020'!G14</f>
        <v>1</v>
      </c>
      <c r="H14" s="20">
        <f t="shared" si="2"/>
        <v>1.5267175572519084E-3</v>
      </c>
      <c r="I14" s="13">
        <f>'CONTRACTACIO 1r TR 2020'!I14+'CONTRACTACIO 2n TR 2020'!I14+'CONTRACTACIO 3r TR 2020'!I14+'CONTRACTACIO 4t TR 2020'!I14</f>
        <v>47740</v>
      </c>
      <c r="J14" s="13">
        <f>'CONTRACTACIO 1r TR 2020'!J14+'CONTRACTACIO 2n TR 2020'!J14+'CONTRACTACIO 3r TR 2020'!J14+'CONTRACTACIO 4t TR 2020'!J14</f>
        <v>57765.4</v>
      </c>
      <c r="K14" s="21">
        <f t="shared" si="3"/>
        <v>2.2354641137720718E-2</v>
      </c>
      <c r="L14" s="9">
        <f>'CONTRACTACIO 1r TR 2020'!L14+'CONTRACTACIO 2n TR 2020'!L14+'CONTRACTACIO 3r TR 2020'!L14+'CONTRACTACIO 4t TR 2020'!L14</f>
        <v>0</v>
      </c>
      <c r="M14" s="20" t="str">
        <f t="shared" si="4"/>
        <v/>
      </c>
      <c r="N14" s="13">
        <f>'CONTRACTACIO 1r TR 2020'!N14+'CONTRACTACIO 2n TR 2020'!N14+'CONTRACTACIO 3r TR 2020'!N14+'CONTRACTACIO 4t TR 2020'!N14</f>
        <v>0</v>
      </c>
      <c r="O14" s="13">
        <f>'CONTRACTACIO 1r TR 2020'!O14+'CONTRACTACIO 2n TR 2020'!O14+'CONTRACTACIO 3r TR 2020'!O14+'CONTRACTACIO 4t TR 2020'!O14</f>
        <v>0</v>
      </c>
      <c r="P14" s="21" t="str">
        <f t="shared" si="5"/>
        <v/>
      </c>
      <c r="Q14" s="9">
        <f>'CONTRACTACIO 1r TR 2020'!Q14+'CONTRACTACIO 2n TR 2020'!Q14+'CONTRACTACIO 3r TR 2020'!Q14+'CONTRACTACIO 4t TR 2020'!Q14</f>
        <v>0</v>
      </c>
      <c r="R14" s="20" t="str">
        <f t="shared" si="6"/>
        <v/>
      </c>
      <c r="S14" s="13">
        <f>'CONTRACTACIO 1r TR 2020'!S14+'CONTRACTACIO 2n TR 2020'!S14+'CONTRACTACIO 3r TR 2020'!S14+'CONTRACTACIO 4t TR 2020'!S14</f>
        <v>0</v>
      </c>
      <c r="T14" s="13">
        <f>'CONTRACTACIO 1r TR 2020'!T14+'CONTRACTACIO 2n TR 2020'!T14+'CONTRACTACIO 3r TR 2020'!T14+'CONTRACTACIO 4t TR 2020'!T14</f>
        <v>0</v>
      </c>
      <c r="U14" s="21" t="str">
        <f t="shared" si="7"/>
        <v/>
      </c>
      <c r="V14" s="9">
        <f>'CONTRACTACIO 1r TR 2020'!AA14+'CONTRACTACIO 2n TR 2020'!AA14+'CONTRACTACIO 3r TR 2020'!AA14+'CONTRACTACIO 4t TR 2020'!AA14</f>
        <v>0</v>
      </c>
      <c r="W14" s="20" t="str">
        <f t="shared" si="8"/>
        <v/>
      </c>
      <c r="X14" s="13">
        <f>'CONTRACTACIO 1r TR 2020'!AC14+'CONTRACTACIO 2n TR 2020'!AC14+'CONTRACTACIO 3r TR 2020'!AC14+'CONTRACTACIO 4t TR 2020'!AC14</f>
        <v>0</v>
      </c>
      <c r="Y14" s="13">
        <f>'CONTRACTACIO 1r TR 2020'!AD14+'CONTRACTACIO 2n TR 2020'!AD14+'CONTRACTACIO 3r TR 2020'!AD14+'CONTRACTACIO 4t TR 2020'!AD14</f>
        <v>0</v>
      </c>
      <c r="Z14" s="21" t="str">
        <f t="shared" si="9"/>
        <v/>
      </c>
      <c r="AA14" s="9">
        <f>'CONTRACTACIO 1r TR 2020'!V14+'CONTRACTACIO 2n TR 2020'!V14+'CONTRACTACIO 3r TR 2020'!V14+'CONTRACTACIO 4t TR 2020'!V14</f>
        <v>0</v>
      </c>
      <c r="AB14" s="20" t="str">
        <f t="shared" si="10"/>
        <v/>
      </c>
      <c r="AC14" s="13">
        <f>'CONTRACTACIO 1r TR 2020'!X14+'CONTRACTACIO 2n TR 2020'!X14+'CONTRACTACIO 3r TR 2020'!X14+'CONTRACTACIO 4t TR 2020'!X14</f>
        <v>0</v>
      </c>
      <c r="AD14" s="13">
        <f>'CONTRACTACIO 1r TR 2020'!Y14+'CONTRACTACIO 2n TR 2020'!Y14+'CONTRACTACIO 3r TR 2020'!Y14+'CONTRACTACIO 4t TR 2020'!Y14</f>
        <v>0</v>
      </c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9">
        <f>'CONTRACTACIO 1r TR 2020'!B15+'CONTRACTACIO 2n TR 2020'!B15+'CONTRACTACIO 3r TR 2020'!B15+'CONTRACTACIO 4t TR 2020'!B15</f>
        <v>0</v>
      </c>
      <c r="C15" s="20" t="str">
        <f t="shared" si="0"/>
        <v/>
      </c>
      <c r="D15" s="13">
        <f>'CONTRACTACIO 1r TR 2020'!D15+'CONTRACTACIO 2n TR 2020'!D15+'CONTRACTACIO 3r TR 2020'!D15+'CONTRACTACIO 4t TR 2020'!D15</f>
        <v>0</v>
      </c>
      <c r="E15" s="13">
        <f>'CONTRACTACIO 1r TR 2020'!E15+'CONTRACTACIO 2n TR 2020'!E15+'CONTRACTACIO 3r TR 2020'!E15+'CONTRACTACIO 4t TR 2020'!E15</f>
        <v>0</v>
      </c>
      <c r="F15" s="21" t="str">
        <f t="shared" si="1"/>
        <v/>
      </c>
      <c r="G15" s="9">
        <f>'CONTRACTACIO 1r TR 2020'!G15+'CONTRACTACIO 2n TR 2020'!G15+'CONTRACTACIO 3r TR 2020'!G15+'CONTRACTACIO 4t TR 2020'!G15</f>
        <v>0</v>
      </c>
      <c r="H15" s="20" t="str">
        <f t="shared" si="2"/>
        <v/>
      </c>
      <c r="I15" s="13">
        <f>'CONTRACTACIO 1r TR 2020'!I15+'CONTRACTACIO 2n TR 2020'!I15+'CONTRACTACIO 3r TR 2020'!I15+'CONTRACTACIO 4t TR 2020'!I15</f>
        <v>0</v>
      </c>
      <c r="J15" s="13">
        <f>'CONTRACTACIO 1r TR 2020'!J15+'CONTRACTACIO 2n TR 2020'!J15+'CONTRACTACIO 3r TR 2020'!J15+'CONTRACTACIO 4t TR 2020'!J15</f>
        <v>0</v>
      </c>
      <c r="K15" s="21" t="str">
        <f t="shared" si="3"/>
        <v/>
      </c>
      <c r="L15" s="9">
        <f>'CONTRACTACIO 1r TR 2020'!L15+'CONTRACTACIO 2n TR 2020'!L15+'CONTRACTACIO 3r TR 2020'!L15+'CONTRACTACIO 4t TR 2020'!L15</f>
        <v>1</v>
      </c>
      <c r="M15" s="20">
        <f t="shared" si="4"/>
        <v>7.1942446043165471E-3</v>
      </c>
      <c r="N15" s="13">
        <f>'CONTRACTACIO 1r TR 2020'!N15+'CONTRACTACIO 2n TR 2020'!N15+'CONTRACTACIO 3r TR 2020'!N15+'CONTRACTACIO 4t TR 2020'!N15</f>
        <v>15812.55</v>
      </c>
      <c r="O15" s="13">
        <f>'CONTRACTACIO 1r TR 2020'!O15+'CONTRACTACIO 2n TR 2020'!O15+'CONTRACTACIO 3r TR 2020'!O15+'CONTRACTACIO 4t TR 2020'!O15</f>
        <v>19133.189999999999</v>
      </c>
      <c r="P15" s="21">
        <f t="shared" si="5"/>
        <v>0.1553078169877937</v>
      </c>
      <c r="Q15" s="9">
        <f>'CONTRACTACIO 1r TR 2020'!Q15+'CONTRACTACIO 2n TR 2020'!Q15+'CONTRACTACIO 3r TR 2020'!Q15+'CONTRACTACIO 4t TR 2020'!Q15</f>
        <v>0</v>
      </c>
      <c r="R15" s="20" t="str">
        <f t="shared" si="6"/>
        <v/>
      </c>
      <c r="S15" s="13">
        <f>'CONTRACTACIO 1r TR 2020'!S15+'CONTRACTACIO 2n TR 2020'!S15+'CONTRACTACIO 3r TR 2020'!S15+'CONTRACTACIO 4t TR 2020'!S15</f>
        <v>0</v>
      </c>
      <c r="T15" s="13">
        <f>'CONTRACTACIO 1r TR 2020'!T15+'CONTRACTACIO 2n TR 2020'!T15+'CONTRACTACIO 3r TR 2020'!T15+'CONTRACTACIO 4t TR 2020'!T15</f>
        <v>0</v>
      </c>
      <c r="U15" s="21" t="str">
        <f t="shared" si="7"/>
        <v/>
      </c>
      <c r="V15" s="9">
        <f>'CONTRACTACIO 1r TR 2020'!AA15+'CONTRACTACIO 2n TR 2020'!AA15+'CONTRACTACIO 3r TR 2020'!AA15+'CONTRACTACIO 4t TR 2020'!AA15</f>
        <v>0</v>
      </c>
      <c r="W15" s="20" t="str">
        <f t="shared" si="8"/>
        <v/>
      </c>
      <c r="X15" s="13">
        <f>'CONTRACTACIO 1r TR 2020'!AC15+'CONTRACTACIO 2n TR 2020'!AC15+'CONTRACTACIO 3r TR 2020'!AC15+'CONTRACTACIO 4t TR 2020'!AC15</f>
        <v>0</v>
      </c>
      <c r="Y15" s="13">
        <f>'CONTRACTACIO 1r TR 2020'!AD15+'CONTRACTACIO 2n TR 2020'!AD15+'CONTRACTACIO 3r TR 2020'!AD15+'CONTRACTACIO 4t TR 2020'!AD15</f>
        <v>0</v>
      </c>
      <c r="Z15" s="21" t="str">
        <f t="shared" si="9"/>
        <v/>
      </c>
      <c r="AA15" s="9">
        <f>'CONTRACTACIO 1r TR 2020'!V15+'CONTRACTACIO 2n TR 2020'!V15+'CONTRACTACIO 3r TR 2020'!V15+'CONTRACTACIO 4t TR 2020'!V15</f>
        <v>0</v>
      </c>
      <c r="AB15" s="20" t="str">
        <f t="shared" si="10"/>
        <v/>
      </c>
      <c r="AC15" s="13">
        <f>'CONTRACTACIO 1r TR 2020'!X15+'CONTRACTACIO 2n TR 2020'!X15+'CONTRACTACIO 3r TR 2020'!X15+'CONTRACTACIO 4t TR 2020'!X15</f>
        <v>0</v>
      </c>
      <c r="AD15" s="13">
        <f>'CONTRACTACIO 1r TR 2020'!Y15+'CONTRACTACIO 2n TR 2020'!Y15+'CONTRACTACIO 3r TR 2020'!Y15+'CONTRACTACIO 4t TR 2020'!Y15</f>
        <v>0</v>
      </c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9">
        <f>'CONTRACTACIO 1r TR 2020'!B16+'CONTRACTACIO 2n TR 2020'!B16+'CONTRACTACIO 3r TR 2020'!B16+'CONTRACTACIO 4t TR 2020'!B16</f>
        <v>0</v>
      </c>
      <c r="C16" s="20" t="str">
        <f t="shared" si="0"/>
        <v/>
      </c>
      <c r="D16" s="13">
        <f>'CONTRACTACIO 1r TR 2020'!D16+'CONTRACTACIO 2n TR 2020'!D16+'CONTRACTACIO 3r TR 2020'!D16+'CONTRACTACIO 4t TR 2020'!D16</f>
        <v>0</v>
      </c>
      <c r="E16" s="13">
        <f>'CONTRACTACIO 1r TR 2020'!E16+'CONTRACTACIO 2n TR 2020'!E16+'CONTRACTACIO 3r TR 2020'!E16+'CONTRACTACIO 4t TR 2020'!E16</f>
        <v>0</v>
      </c>
      <c r="F16" s="21" t="str">
        <f t="shared" si="1"/>
        <v/>
      </c>
      <c r="G16" s="9">
        <f>'CONTRACTACIO 1r TR 2020'!G16+'CONTRACTACIO 2n TR 2020'!G16+'CONTRACTACIO 3r TR 2020'!G16+'CONTRACTACIO 4t TR 2020'!G16</f>
        <v>0</v>
      </c>
      <c r="H16" s="20" t="str">
        <f t="shared" si="2"/>
        <v/>
      </c>
      <c r="I16" s="13">
        <f>'CONTRACTACIO 1r TR 2020'!I16+'CONTRACTACIO 2n TR 2020'!I16+'CONTRACTACIO 3r TR 2020'!I16+'CONTRACTACIO 4t TR 2020'!I16</f>
        <v>0</v>
      </c>
      <c r="J16" s="13">
        <f>'CONTRACTACIO 1r TR 2020'!J16+'CONTRACTACIO 2n TR 2020'!J16+'CONTRACTACIO 3r TR 2020'!J16+'CONTRACTACIO 4t TR 2020'!J16</f>
        <v>0</v>
      </c>
      <c r="K16" s="21" t="str">
        <f t="shared" si="3"/>
        <v/>
      </c>
      <c r="L16" s="9">
        <f>'CONTRACTACIO 1r TR 2020'!L16+'CONTRACTACIO 2n TR 2020'!L16+'CONTRACTACIO 3r TR 2020'!L16+'CONTRACTACIO 4t TR 2020'!L16</f>
        <v>0</v>
      </c>
      <c r="M16" s="20" t="str">
        <f t="shared" si="4"/>
        <v/>
      </c>
      <c r="N16" s="13">
        <f>'CONTRACTACIO 1r TR 2020'!N16+'CONTRACTACIO 2n TR 2020'!N16+'CONTRACTACIO 3r TR 2020'!N16+'CONTRACTACIO 4t TR 2020'!N16</f>
        <v>0</v>
      </c>
      <c r="O16" s="13">
        <f>'CONTRACTACIO 1r TR 2020'!O16+'CONTRACTACIO 2n TR 2020'!O16+'CONTRACTACIO 3r TR 2020'!O16+'CONTRACTACIO 4t TR 2020'!O16</f>
        <v>0</v>
      </c>
      <c r="P16" s="21" t="str">
        <f t="shared" si="5"/>
        <v/>
      </c>
      <c r="Q16" s="9">
        <f>'CONTRACTACIO 1r TR 2020'!Q16+'CONTRACTACIO 2n TR 2020'!Q16+'CONTRACTACIO 3r TR 2020'!Q16+'CONTRACTACIO 4t TR 2020'!Q16</f>
        <v>0</v>
      </c>
      <c r="R16" s="20" t="str">
        <f t="shared" si="6"/>
        <v/>
      </c>
      <c r="S16" s="13">
        <f>'CONTRACTACIO 1r TR 2020'!S16+'CONTRACTACIO 2n TR 2020'!S16+'CONTRACTACIO 3r TR 2020'!S16+'CONTRACTACIO 4t TR 2020'!S16</f>
        <v>0</v>
      </c>
      <c r="T16" s="13">
        <f>'CONTRACTACIO 1r TR 2020'!T16+'CONTRACTACIO 2n TR 2020'!T16+'CONTRACTACIO 3r TR 2020'!T16+'CONTRACTACIO 4t TR 2020'!T16</f>
        <v>0</v>
      </c>
      <c r="U16" s="21" t="str">
        <f t="shared" si="7"/>
        <v/>
      </c>
      <c r="V16" s="9">
        <f>'CONTRACTACIO 1r TR 2020'!AA16+'CONTRACTACIO 2n TR 2020'!AA16+'CONTRACTACIO 3r TR 2020'!AA16+'CONTRACTACIO 4t TR 2020'!AA16</f>
        <v>0</v>
      </c>
      <c r="W16" s="20" t="str">
        <f t="shared" si="8"/>
        <v/>
      </c>
      <c r="X16" s="13">
        <f>'CONTRACTACIO 1r TR 2020'!AC16+'CONTRACTACIO 2n TR 2020'!AC16+'CONTRACTACIO 3r TR 2020'!AC16+'CONTRACTACIO 4t TR 2020'!AC16</f>
        <v>0</v>
      </c>
      <c r="Y16" s="13">
        <f>'CONTRACTACIO 1r TR 2020'!AD16+'CONTRACTACIO 2n TR 2020'!AD16+'CONTRACTACIO 3r TR 2020'!AD16+'CONTRACTACIO 4t TR 2020'!AD16</f>
        <v>0</v>
      </c>
      <c r="Z16" s="21" t="str">
        <f t="shared" si="9"/>
        <v/>
      </c>
      <c r="AA16" s="9">
        <f>'CONTRACTACIO 1r TR 2020'!V16+'CONTRACTACIO 2n TR 2020'!V16+'CONTRACTACIO 3r TR 2020'!V16+'CONTRACTACIO 4t TR 2020'!V16</f>
        <v>0</v>
      </c>
      <c r="AB16" s="20" t="str">
        <f t="shared" si="10"/>
        <v/>
      </c>
      <c r="AC16" s="13">
        <f>'CONTRACTACIO 1r TR 2020'!X16+'CONTRACTACIO 2n TR 2020'!X16+'CONTRACTACIO 3r TR 2020'!X16+'CONTRACTACIO 4t TR 2020'!X16</f>
        <v>0</v>
      </c>
      <c r="AD16" s="13">
        <f>'CONTRACTACIO 1r TR 2020'!Y16+'CONTRACTACIO 2n TR 2020'!Y16+'CONTRACTACIO 3r TR 2020'!Y16+'CONTRACTACIO 4t TR 2020'!Y16</f>
        <v>0</v>
      </c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9">
        <f>'CONTRACTACIO 1r TR 2020'!B17+'CONTRACTACIO 2n TR 2020'!B17+'CONTRACTACIO 3r TR 2020'!B17+'CONTRACTACIO 4t TR 2020'!B17</f>
        <v>0</v>
      </c>
      <c r="C17" s="20" t="str">
        <f t="shared" si="0"/>
        <v/>
      </c>
      <c r="D17" s="13">
        <f>'CONTRACTACIO 1r TR 2020'!D17+'CONTRACTACIO 2n TR 2020'!D17+'CONTRACTACIO 3r TR 2020'!D17+'CONTRACTACIO 4t TR 2020'!D17</f>
        <v>0</v>
      </c>
      <c r="E17" s="13">
        <f>'CONTRACTACIO 1r TR 2020'!E17+'CONTRACTACIO 2n TR 2020'!E17+'CONTRACTACIO 3r TR 2020'!E17+'CONTRACTACIO 4t TR 2020'!E17</f>
        <v>0</v>
      </c>
      <c r="F17" s="21" t="str">
        <f t="shared" si="1"/>
        <v/>
      </c>
      <c r="G17" s="9">
        <f>'CONTRACTACIO 1r TR 2020'!G17+'CONTRACTACIO 2n TR 2020'!G17+'CONTRACTACIO 3r TR 2020'!G17+'CONTRACTACIO 4t TR 2020'!G17</f>
        <v>0</v>
      </c>
      <c r="H17" s="20" t="str">
        <f t="shared" si="2"/>
        <v/>
      </c>
      <c r="I17" s="13">
        <f>'CONTRACTACIO 1r TR 2020'!I17+'CONTRACTACIO 2n TR 2020'!I17+'CONTRACTACIO 3r TR 2020'!I17+'CONTRACTACIO 4t TR 2020'!I17</f>
        <v>0</v>
      </c>
      <c r="J17" s="13">
        <f>'CONTRACTACIO 1r TR 2020'!J17+'CONTRACTACIO 2n TR 2020'!J17+'CONTRACTACIO 3r TR 2020'!J17+'CONTRACTACIO 4t TR 2020'!J17</f>
        <v>0</v>
      </c>
      <c r="K17" s="21" t="str">
        <f t="shared" si="3"/>
        <v/>
      </c>
      <c r="L17" s="9">
        <f>'CONTRACTACIO 1r TR 2020'!L17+'CONTRACTACIO 2n TR 2020'!L17+'CONTRACTACIO 3r TR 2020'!L17+'CONTRACTACIO 4t TR 2020'!L17</f>
        <v>0</v>
      </c>
      <c r="M17" s="20" t="str">
        <f t="shared" si="4"/>
        <v/>
      </c>
      <c r="N17" s="13">
        <f>'CONTRACTACIO 1r TR 2020'!N17+'CONTRACTACIO 2n TR 2020'!N17+'CONTRACTACIO 3r TR 2020'!N17+'CONTRACTACIO 4t TR 2020'!N17</f>
        <v>0</v>
      </c>
      <c r="O17" s="13">
        <f>'CONTRACTACIO 1r TR 2020'!O17+'CONTRACTACIO 2n TR 2020'!O17+'CONTRACTACIO 3r TR 2020'!O17+'CONTRACTACIO 4t TR 2020'!O17</f>
        <v>0</v>
      </c>
      <c r="P17" s="21" t="str">
        <f t="shared" si="5"/>
        <v/>
      </c>
      <c r="Q17" s="9">
        <f>'CONTRACTACIO 1r TR 2020'!Q17+'CONTRACTACIO 2n TR 2020'!Q17+'CONTRACTACIO 3r TR 2020'!Q17+'CONTRACTACIO 4t TR 2020'!Q17</f>
        <v>0</v>
      </c>
      <c r="R17" s="20" t="str">
        <f t="shared" si="6"/>
        <v/>
      </c>
      <c r="S17" s="13">
        <f>'CONTRACTACIO 1r TR 2020'!S17+'CONTRACTACIO 2n TR 2020'!S17+'CONTRACTACIO 3r TR 2020'!S17+'CONTRACTACIO 4t TR 2020'!S17</f>
        <v>0</v>
      </c>
      <c r="T17" s="13">
        <f>'CONTRACTACIO 1r TR 2020'!T17+'CONTRACTACIO 2n TR 2020'!T17+'CONTRACTACIO 3r TR 2020'!T17+'CONTRACTACIO 4t TR 2020'!T17</f>
        <v>0</v>
      </c>
      <c r="U17" s="21" t="str">
        <f t="shared" si="7"/>
        <v/>
      </c>
      <c r="V17" s="9">
        <f>'CONTRACTACIO 1r TR 2020'!AA17+'CONTRACTACIO 2n TR 2020'!AA17+'CONTRACTACIO 3r TR 2020'!AA17+'CONTRACTACIO 4t TR 2020'!AA17</f>
        <v>0</v>
      </c>
      <c r="W17" s="20" t="str">
        <f t="shared" si="8"/>
        <v/>
      </c>
      <c r="X17" s="13">
        <f>'CONTRACTACIO 1r TR 2020'!AC17+'CONTRACTACIO 2n TR 2020'!AC17+'CONTRACTACIO 3r TR 2020'!AC17+'CONTRACTACIO 4t TR 2020'!AC17</f>
        <v>0</v>
      </c>
      <c r="Y17" s="13">
        <f>'CONTRACTACIO 1r TR 2020'!AD17+'CONTRACTACIO 2n TR 2020'!AD17+'CONTRACTACIO 3r TR 2020'!AD17+'CONTRACTACIO 4t TR 2020'!AD17</f>
        <v>0</v>
      </c>
      <c r="Z17" s="21" t="str">
        <f t="shared" si="9"/>
        <v/>
      </c>
      <c r="AA17" s="9">
        <f>'CONTRACTACIO 1r TR 2020'!V17+'CONTRACTACIO 2n TR 2020'!V17+'CONTRACTACIO 3r TR 2020'!V17+'CONTRACTACIO 4t TR 2020'!V17</f>
        <v>0</v>
      </c>
      <c r="AB17" s="20" t="str">
        <f t="shared" si="10"/>
        <v/>
      </c>
      <c r="AC17" s="13">
        <f>'CONTRACTACIO 1r TR 2020'!X17+'CONTRACTACIO 2n TR 2020'!X17+'CONTRACTACIO 3r TR 2020'!X17+'CONTRACTACIO 4t TR 2020'!X17</f>
        <v>0</v>
      </c>
      <c r="AD17" s="13">
        <f>'CONTRACTACIO 1r TR 2020'!Y17+'CONTRACTACIO 2n TR 2020'!Y17+'CONTRACTACIO 3r TR 2020'!Y17+'CONTRACTACIO 4t TR 2020'!Y17</f>
        <v>0</v>
      </c>
      <c r="AE17" s="21" t="str">
        <f t="shared" si="11"/>
        <v/>
      </c>
    </row>
    <row r="18" spans="1:31" s="42" customFormat="1" ht="36" customHeight="1" x14ac:dyDescent="0.25">
      <c r="A18" s="44" t="s">
        <v>33</v>
      </c>
      <c r="B18" s="9">
        <f>'CONTRACTACIO 1r TR 2020'!B18+'CONTRACTACIO 2n TR 2020'!B18+'CONTRACTACIO 3r TR 2020'!B18+'CONTRACTACIO 4t TR 2020'!B18</f>
        <v>0</v>
      </c>
      <c r="C18" s="20" t="str">
        <f t="shared" si="0"/>
        <v/>
      </c>
      <c r="D18" s="13">
        <f>'CONTRACTACIO 1r TR 2020'!D18+'CONTRACTACIO 2n TR 2020'!D18+'CONTRACTACIO 3r TR 2020'!D18+'CONTRACTACIO 4t TR 2020'!D18</f>
        <v>0</v>
      </c>
      <c r="E18" s="13">
        <f>'CONTRACTACIO 1r TR 2020'!E18+'CONTRACTACIO 2n TR 2020'!E18+'CONTRACTACIO 3r TR 2020'!E18+'CONTRACTACIO 4t TR 2020'!E18</f>
        <v>0</v>
      </c>
      <c r="F18" s="21" t="str">
        <f t="shared" si="1"/>
        <v/>
      </c>
      <c r="G18" s="9">
        <f>'CONTRACTACIO 1r TR 2020'!G18+'CONTRACTACIO 2n TR 2020'!G18+'CONTRACTACIO 3r TR 2020'!G18+'CONTRACTACIO 4t TR 2020'!G18</f>
        <v>1</v>
      </c>
      <c r="H18" s="20">
        <f t="shared" si="2"/>
        <v>1.5267175572519084E-3</v>
      </c>
      <c r="I18" s="13">
        <f>'CONTRACTACIO 1r TR 2020'!I18+'CONTRACTACIO 2n TR 2020'!I18+'CONTRACTACIO 3r TR 2020'!I18+'CONTRACTACIO 4t TR 2020'!I18</f>
        <v>373565.48</v>
      </c>
      <c r="J18" s="13">
        <f>'CONTRACTACIO 1r TR 2020'!J18+'CONTRACTACIO 2n TR 2020'!J18+'CONTRACTACIO 3r TR 2020'!J18+'CONTRACTACIO 4t TR 2020'!J18</f>
        <v>452014.24</v>
      </c>
      <c r="K18" s="21">
        <f t="shared" si="3"/>
        <v>0.17492506109781228</v>
      </c>
      <c r="L18" s="9">
        <f>'CONTRACTACIO 1r TR 2020'!L18+'CONTRACTACIO 2n TR 2020'!L18+'CONTRACTACIO 3r TR 2020'!L18+'CONTRACTACIO 4t TR 2020'!L18</f>
        <v>0</v>
      </c>
      <c r="M18" s="20" t="str">
        <f t="shared" si="4"/>
        <v/>
      </c>
      <c r="N18" s="13">
        <f>'CONTRACTACIO 1r TR 2020'!N18+'CONTRACTACIO 2n TR 2020'!N18+'CONTRACTACIO 3r TR 2020'!N18+'CONTRACTACIO 4t TR 2020'!N18</f>
        <v>0</v>
      </c>
      <c r="O18" s="13">
        <f>'CONTRACTACIO 1r TR 2020'!O18+'CONTRACTACIO 2n TR 2020'!O18+'CONTRACTACIO 3r TR 2020'!O18+'CONTRACTACIO 4t TR 2020'!O18</f>
        <v>0</v>
      </c>
      <c r="P18" s="21" t="str">
        <f t="shared" si="5"/>
        <v/>
      </c>
      <c r="Q18" s="9">
        <f>'CONTRACTACIO 1r TR 2020'!Q18+'CONTRACTACIO 2n TR 2020'!Q18+'CONTRACTACIO 3r TR 2020'!Q18+'CONTRACTACIO 4t TR 2020'!Q18</f>
        <v>0</v>
      </c>
      <c r="R18" s="20" t="str">
        <f t="shared" si="6"/>
        <v/>
      </c>
      <c r="S18" s="13">
        <f>'CONTRACTACIO 1r TR 2020'!S18+'CONTRACTACIO 2n TR 2020'!S18+'CONTRACTACIO 3r TR 2020'!S18+'CONTRACTACIO 4t TR 2020'!S18</f>
        <v>0</v>
      </c>
      <c r="T18" s="13">
        <f>'CONTRACTACIO 1r TR 2020'!T18+'CONTRACTACIO 2n TR 2020'!T18+'CONTRACTACIO 3r TR 2020'!T18+'CONTRACTACIO 4t TR 2020'!T18</f>
        <v>0</v>
      </c>
      <c r="U18" s="21" t="str">
        <f t="shared" si="7"/>
        <v/>
      </c>
      <c r="V18" s="9">
        <f>'CONTRACTACIO 1r TR 2020'!AA18+'CONTRACTACIO 2n TR 2020'!AA18+'CONTRACTACIO 3r TR 2020'!AA18+'CONTRACTACIO 4t TR 2020'!AA18</f>
        <v>0</v>
      </c>
      <c r="W18" s="20" t="str">
        <f t="shared" si="8"/>
        <v/>
      </c>
      <c r="X18" s="13">
        <f>'CONTRACTACIO 1r TR 2020'!AC18+'CONTRACTACIO 2n TR 2020'!AC18+'CONTRACTACIO 3r TR 2020'!AC18+'CONTRACTACIO 4t TR 2020'!AC18</f>
        <v>0</v>
      </c>
      <c r="Y18" s="13">
        <f>'CONTRACTACIO 1r TR 2020'!AD18+'CONTRACTACIO 2n TR 2020'!AD18+'CONTRACTACIO 3r TR 2020'!AD18+'CONTRACTACIO 4t TR 2020'!AD18</f>
        <v>0</v>
      </c>
      <c r="Z18" s="21" t="str">
        <f t="shared" si="9"/>
        <v/>
      </c>
      <c r="AA18" s="9">
        <f>'CONTRACTACIO 1r TR 2020'!V18+'CONTRACTACIO 2n TR 2020'!V18+'CONTRACTACIO 3r TR 2020'!V18+'CONTRACTACIO 4t TR 2020'!V18</f>
        <v>0</v>
      </c>
      <c r="AB18" s="20" t="str">
        <f t="shared" si="10"/>
        <v/>
      </c>
      <c r="AC18" s="13">
        <f>'CONTRACTACIO 1r TR 2020'!X18+'CONTRACTACIO 2n TR 2020'!X18+'CONTRACTACIO 3r TR 2020'!X18+'CONTRACTACIO 4t TR 2020'!X18</f>
        <v>0</v>
      </c>
      <c r="AD18" s="13">
        <f>'CONTRACTACIO 1r TR 2020'!Y18+'CONTRACTACIO 2n TR 2020'!Y18+'CONTRACTACIO 3r TR 2020'!Y18+'CONTRACTACIO 4t TR 2020'!Y18</f>
        <v>0</v>
      </c>
      <c r="AE18" s="21" t="str">
        <f t="shared" si="11"/>
        <v/>
      </c>
    </row>
    <row r="19" spans="1:31" s="42" customFormat="1" ht="36" customHeight="1" x14ac:dyDescent="0.25">
      <c r="A19" s="44" t="s">
        <v>28</v>
      </c>
      <c r="B19" s="9">
        <f>'CONTRACTACIO 1r TR 2020'!B19+'CONTRACTACIO 2n TR 2020'!B19+'CONTRACTACIO 3r TR 2020'!B19+'CONTRACTACIO 4t TR 2020'!B19</f>
        <v>0</v>
      </c>
      <c r="C19" s="20" t="str">
        <f t="shared" si="0"/>
        <v/>
      </c>
      <c r="D19" s="13">
        <f>'CONTRACTACIO 1r TR 2020'!D19+'CONTRACTACIO 2n TR 2020'!D19+'CONTRACTACIO 3r TR 2020'!D19+'CONTRACTACIO 4t TR 2020'!D19</f>
        <v>0</v>
      </c>
      <c r="E19" s="13">
        <f>'CONTRACTACIO 1r TR 2020'!E19+'CONTRACTACIO 2n TR 2020'!E19+'CONTRACTACIO 3r TR 2020'!E19+'CONTRACTACIO 4t TR 2020'!E19</f>
        <v>0</v>
      </c>
      <c r="F19" s="21" t="str">
        <f t="shared" si="1"/>
        <v/>
      </c>
      <c r="G19" s="9">
        <f>'CONTRACTACIO 1r TR 2020'!G19+'CONTRACTACIO 2n TR 2020'!G19+'CONTRACTACIO 3r TR 2020'!G19+'CONTRACTACIO 4t TR 2020'!G19</f>
        <v>48</v>
      </c>
      <c r="H19" s="20">
        <f t="shared" si="2"/>
        <v>7.3282442748091606E-2</v>
      </c>
      <c r="I19" s="13">
        <f>'CONTRACTACIO 1r TR 2020'!I19+'CONTRACTACIO 2n TR 2020'!I19+'CONTRACTACIO 3r TR 2020'!I19+'CONTRACTACIO 4t TR 2020'!I19</f>
        <v>10073.037107438016</v>
      </c>
      <c r="J19" s="13">
        <f>'CONTRACTACIO 1r TR 2020'!J19+'CONTRACTACIO 2n TR 2020'!J19+'CONTRACTACIO 3r TR 2020'!J19+'CONTRACTACIO 4t TR 2020'!J19</f>
        <v>11802.659999999998</v>
      </c>
      <c r="K19" s="21">
        <f t="shared" si="3"/>
        <v>4.5675132305935864E-3</v>
      </c>
      <c r="L19" s="9">
        <f>'CONTRACTACIO 1r TR 2020'!L19+'CONTRACTACIO 2n TR 2020'!L19+'CONTRACTACIO 3r TR 2020'!L19+'CONTRACTACIO 4t TR 2020'!L19</f>
        <v>0</v>
      </c>
      <c r="M19" s="20" t="str">
        <f t="shared" si="4"/>
        <v/>
      </c>
      <c r="N19" s="13">
        <f>'CONTRACTACIO 1r TR 2020'!N19+'CONTRACTACIO 2n TR 2020'!N19+'CONTRACTACIO 3r TR 2020'!N19+'CONTRACTACIO 4t TR 2020'!N19</f>
        <v>0</v>
      </c>
      <c r="O19" s="13">
        <f>'CONTRACTACIO 1r TR 2020'!O19+'CONTRACTACIO 2n TR 2020'!O19+'CONTRACTACIO 3r TR 2020'!O19+'CONTRACTACIO 4t TR 2020'!O19</f>
        <v>0</v>
      </c>
      <c r="P19" s="21" t="str">
        <f t="shared" si="5"/>
        <v/>
      </c>
      <c r="Q19" s="9">
        <f>'CONTRACTACIO 1r TR 2020'!Q19+'CONTRACTACIO 2n TR 2020'!Q19+'CONTRACTACIO 3r TR 2020'!Q19+'CONTRACTACIO 4t TR 2020'!Q19</f>
        <v>0</v>
      </c>
      <c r="R19" s="20" t="str">
        <f t="shared" si="6"/>
        <v/>
      </c>
      <c r="S19" s="13">
        <f>'CONTRACTACIO 1r TR 2020'!S19+'CONTRACTACIO 2n TR 2020'!S19+'CONTRACTACIO 3r TR 2020'!S19+'CONTRACTACIO 4t TR 2020'!S19</f>
        <v>0</v>
      </c>
      <c r="T19" s="13">
        <f>'CONTRACTACIO 1r TR 2020'!T19+'CONTRACTACIO 2n TR 2020'!T19+'CONTRACTACIO 3r TR 2020'!T19+'CONTRACTACIO 4t TR 2020'!T19</f>
        <v>0</v>
      </c>
      <c r="U19" s="21" t="str">
        <f t="shared" si="7"/>
        <v/>
      </c>
      <c r="V19" s="9">
        <f>'CONTRACTACIO 1r TR 2020'!AA19+'CONTRACTACIO 2n TR 2020'!AA19+'CONTRACTACIO 3r TR 2020'!AA19+'CONTRACTACIO 4t TR 2020'!AA19</f>
        <v>0</v>
      </c>
      <c r="W19" s="20" t="str">
        <f t="shared" si="8"/>
        <v/>
      </c>
      <c r="X19" s="13">
        <f>'CONTRACTACIO 1r TR 2020'!AC19+'CONTRACTACIO 2n TR 2020'!AC19+'CONTRACTACIO 3r TR 2020'!AC19+'CONTRACTACIO 4t TR 2020'!AC19</f>
        <v>0</v>
      </c>
      <c r="Y19" s="13">
        <f>'CONTRACTACIO 1r TR 2020'!AD19+'CONTRACTACIO 2n TR 2020'!AD19+'CONTRACTACIO 3r TR 2020'!AD19+'CONTRACTACIO 4t TR 2020'!AD19</f>
        <v>0</v>
      </c>
      <c r="Z19" s="21" t="str">
        <f t="shared" si="9"/>
        <v/>
      </c>
      <c r="AA19" s="9">
        <f>'CONTRACTACIO 1r TR 2020'!V19+'CONTRACTACIO 2n TR 2020'!V19+'CONTRACTACIO 3r TR 2020'!V19+'CONTRACTACIO 4t TR 2020'!V19</f>
        <v>0</v>
      </c>
      <c r="AB19" s="20" t="str">
        <f t="shared" si="10"/>
        <v/>
      </c>
      <c r="AC19" s="13">
        <f>'CONTRACTACIO 1r TR 2020'!X19+'CONTRACTACIO 2n TR 2020'!X19+'CONTRACTACIO 3r TR 2020'!X19+'CONTRACTACIO 4t TR 2020'!X19</f>
        <v>0</v>
      </c>
      <c r="AD19" s="13">
        <f>'CONTRACTACIO 1r TR 2020'!Y19+'CONTRACTACIO 2n TR 2020'!Y19+'CONTRACTACIO 3r TR 2020'!Y19+'CONTRACTACIO 4t TR 2020'!Y19</f>
        <v>0</v>
      </c>
      <c r="AE19" s="21" t="str">
        <f t="shared" si="11"/>
        <v/>
      </c>
    </row>
    <row r="20" spans="1:31" s="42" customFormat="1" ht="36" customHeight="1" x14ac:dyDescent="0.25">
      <c r="A20" s="45" t="s">
        <v>29</v>
      </c>
      <c r="B20" s="9">
        <f>'CONTRACTACIO 1r TR 2020'!B20+'CONTRACTACIO 2n TR 2020'!B20+'CONTRACTACIO 3r TR 2020'!B20+'CONTRACTACIO 4t TR 2020'!B20</f>
        <v>2</v>
      </c>
      <c r="C20" s="20">
        <f t="shared" si="0"/>
        <v>0.66666666666666663</v>
      </c>
      <c r="D20" s="13">
        <f>'CONTRACTACIO 1r TR 2020'!D20+'CONTRACTACIO 2n TR 2020'!D20+'CONTRACTACIO 3r TR 2020'!D20+'CONTRACTACIO 4t TR 2020'!D20</f>
        <v>30707.919999999998</v>
      </c>
      <c r="E20" s="13">
        <f>'CONTRACTACIO 1r TR 2020'!E20+'CONTRACTACIO 2n TR 2020'!E20+'CONTRACTACIO 3r TR 2020'!E20+'CONTRACTACIO 4t TR 2020'!E20</f>
        <v>37156.58</v>
      </c>
      <c r="F20" s="21">
        <f t="shared" si="1"/>
        <v>0.85893730706228888</v>
      </c>
      <c r="G20" s="9">
        <f>'CONTRACTACIO 1r TR 2020'!G20+'CONTRACTACIO 2n TR 2020'!G20+'CONTRACTACIO 3r TR 2020'!G20+'CONTRACTACIO 4t TR 2020'!G20</f>
        <v>49</v>
      </c>
      <c r="H20" s="20">
        <f t="shared" si="2"/>
        <v>7.4809160305343514E-2</v>
      </c>
      <c r="I20" s="13">
        <f>'CONTRACTACIO 1r TR 2020'!I20+'CONTRACTACIO 2n TR 2020'!I20+'CONTRACTACIO 3r TR 2020'!I20+'CONTRACTACIO 4t TR 2020'!I20</f>
        <v>418190.74495867768</v>
      </c>
      <c r="J20" s="13">
        <f>'CONTRACTACIO 1r TR 2020'!J20+'CONTRACTACIO 2n TR 2020'!J20+'CONTRACTACIO 3r TR 2020'!J20+'CONTRACTACIO 4t TR 2020'!J20</f>
        <v>506010.81000000006</v>
      </c>
      <c r="K20" s="21">
        <f t="shared" si="3"/>
        <v>0.19582120212717966</v>
      </c>
      <c r="L20" s="9">
        <f>'CONTRACTACIO 1r TR 2020'!L20+'CONTRACTACIO 2n TR 2020'!L20+'CONTRACTACIO 3r TR 2020'!L20+'CONTRACTACIO 4t TR 2020'!L20</f>
        <v>3</v>
      </c>
      <c r="M20" s="20">
        <f t="shared" si="4"/>
        <v>2.1582733812949641E-2</v>
      </c>
      <c r="N20" s="13">
        <f>'CONTRACTACIO 1r TR 2020'!N20+'CONTRACTACIO 2n TR 2020'!N20+'CONTRACTACIO 3r TR 2020'!N20+'CONTRACTACIO 4t TR 2020'!N20</f>
        <v>31426.870000000003</v>
      </c>
      <c r="O20" s="13">
        <f>'CONTRACTACIO 1r TR 2020'!O20+'CONTRACTACIO 2n TR 2020'!O20+'CONTRACTACIO 3r TR 2020'!O20+'CONTRACTACIO 4t TR 2020'!O20</f>
        <v>29791.85</v>
      </c>
      <c r="P20" s="21">
        <f t="shared" si="5"/>
        <v>0.24182622905682752</v>
      </c>
      <c r="Q20" s="9">
        <f>'CONTRACTACIO 1r TR 2020'!Q20+'CONTRACTACIO 2n TR 2020'!Q20+'CONTRACTACIO 3r TR 2020'!Q20+'CONTRACTACIO 4t TR 2020'!Q20</f>
        <v>0</v>
      </c>
      <c r="R20" s="20" t="str">
        <f t="shared" si="6"/>
        <v/>
      </c>
      <c r="S20" s="13">
        <f>'CONTRACTACIO 1r TR 2020'!S20+'CONTRACTACIO 2n TR 2020'!S20+'CONTRACTACIO 3r TR 2020'!S20+'CONTRACTACIO 4t TR 2020'!S20</f>
        <v>0</v>
      </c>
      <c r="T20" s="13">
        <f>'CONTRACTACIO 1r TR 2020'!T20+'CONTRACTACIO 2n TR 2020'!T20+'CONTRACTACIO 3r TR 2020'!T20+'CONTRACTACIO 4t TR 2020'!T20</f>
        <v>0</v>
      </c>
      <c r="U20" s="21" t="str">
        <f t="shared" si="7"/>
        <v/>
      </c>
      <c r="V20" s="9">
        <f>'CONTRACTACIO 1r TR 2020'!AA20+'CONTRACTACIO 2n TR 2020'!AA20+'CONTRACTACIO 3r TR 2020'!AA20+'CONTRACTACIO 4t TR 2020'!AA20</f>
        <v>0</v>
      </c>
      <c r="W20" s="20" t="str">
        <f t="shared" si="8"/>
        <v/>
      </c>
      <c r="X20" s="13">
        <f>'CONTRACTACIO 1r TR 2020'!AC20+'CONTRACTACIO 2n TR 2020'!AC20+'CONTRACTACIO 3r TR 2020'!AC20+'CONTRACTACIO 4t TR 2020'!AC20</f>
        <v>0</v>
      </c>
      <c r="Y20" s="13">
        <f>'CONTRACTACIO 1r TR 2020'!AD20+'CONTRACTACIO 2n TR 2020'!AD20+'CONTRACTACIO 3r TR 2020'!AD20+'CONTRACTACIO 4t TR 2020'!AD20</f>
        <v>0</v>
      </c>
      <c r="Z20" s="21" t="str">
        <f t="shared" si="9"/>
        <v/>
      </c>
      <c r="AA20" s="9">
        <f>'CONTRACTACIO 1r TR 2020'!V20+'CONTRACTACIO 2n TR 2020'!V20+'CONTRACTACIO 3r TR 2020'!V20+'CONTRACTACIO 4t TR 2020'!V20</f>
        <v>0</v>
      </c>
      <c r="AB20" s="20" t="str">
        <f t="shared" si="10"/>
        <v/>
      </c>
      <c r="AC20" s="13">
        <f>'CONTRACTACIO 1r TR 2020'!X20+'CONTRACTACIO 2n TR 2020'!X20+'CONTRACTACIO 3r TR 2020'!X20+'CONTRACTACIO 4t TR 2020'!X20</f>
        <v>0</v>
      </c>
      <c r="AD20" s="13">
        <f>'CONTRACTACIO 1r TR 2020'!Y20+'CONTRACTACIO 2n TR 2020'!Y20+'CONTRACTACIO 3r TR 2020'!Y20+'CONTRACTACIO 4t TR 2020'!Y20</f>
        <v>0</v>
      </c>
      <c r="AE20" s="21" t="str">
        <f t="shared" si="11"/>
        <v/>
      </c>
    </row>
    <row r="21" spans="1:31" s="42" customFormat="1" ht="40.15" customHeight="1" x14ac:dyDescent="0.25">
      <c r="A21" s="46" t="s">
        <v>35</v>
      </c>
      <c r="B21" s="9">
        <f>'CONTRACTACIO 1r TR 2020'!B21+'CONTRACTACIO 2n TR 2020'!B21+'CONTRACTACIO 3r TR 2020'!B21+'CONTRACTACIO 4t TR 2020'!B21</f>
        <v>1</v>
      </c>
      <c r="C21" s="20">
        <f t="shared" si="0"/>
        <v>0.33333333333333331</v>
      </c>
      <c r="D21" s="13">
        <f>'CONTRACTACIO 1r TR 2020'!D21+'CONTRACTACIO 2n TR 2020'!D21+'CONTRACTACIO 3r TR 2020'!D21+'CONTRACTACIO 4t TR 2020'!D21</f>
        <v>5043.1400000000003</v>
      </c>
      <c r="E21" s="13">
        <f>'CONTRACTACIO 1r TR 2020'!E21+'CONTRACTACIO 2n TR 2020'!E21+'CONTRACTACIO 3r TR 2020'!E21+'CONTRACTACIO 4t TR 2020'!E21</f>
        <v>6102.2</v>
      </c>
      <c r="F21" s="21">
        <f t="shared" si="1"/>
        <v>0.14106269293771115</v>
      </c>
      <c r="G21" s="9">
        <f>'CONTRACTACIO 1r TR 2020'!G21+'CONTRACTACIO 2n TR 2020'!G21+'CONTRACTACIO 3r TR 2020'!G21+'CONTRACTACIO 4t TR 2020'!G21</f>
        <v>554</v>
      </c>
      <c r="H21" s="20">
        <f t="shared" si="2"/>
        <v>0.84580152671755726</v>
      </c>
      <c r="I21" s="13">
        <f>'CONTRACTACIO 1r TR 2020'!I21+'CONTRACTACIO 2n TR 2020'!I21+'CONTRACTACIO 3r TR 2020'!I21+'CONTRACTACIO 4t TR 2020'!I21</f>
        <v>699376.35099173547</v>
      </c>
      <c r="J21" s="13">
        <f>'CONTRACTACIO 1r TR 2020'!J21+'CONTRACTACIO 2n TR 2020'!J21+'CONTRACTACIO 3r TR 2020'!J21+'CONTRACTACIO 4t TR 2020'!J21</f>
        <v>846245.36999999988</v>
      </c>
      <c r="K21" s="21">
        <f t="shared" si="3"/>
        <v>0.32748862746224705</v>
      </c>
      <c r="L21" s="9">
        <f>'CONTRACTACIO 1r TR 2020'!L21+'CONTRACTACIO 2n TR 2020'!L21+'CONTRACTACIO 3r TR 2020'!L21+'CONTRACTACIO 4t TR 2020'!L21</f>
        <v>135</v>
      </c>
      <c r="M21" s="20">
        <f t="shared" si="4"/>
        <v>0.97122302158273377</v>
      </c>
      <c r="N21" s="13">
        <f>'CONTRACTACIO 1r TR 2020'!N21+'CONTRACTACIO 2n TR 2020'!N21+'CONTRACTACIO 3r TR 2020'!N21+'CONTRACTACIO 4t TR 2020'!N21</f>
        <v>61380.351983471075</v>
      </c>
      <c r="O21" s="13">
        <f>'CONTRACTACIO 1r TR 2020'!O21+'CONTRACTACIO 2n TR 2020'!O21+'CONTRACTACIO 3r TR 2020'!O21+'CONTRACTACIO 4t TR 2020'!O21</f>
        <v>74270.239999999991</v>
      </c>
      <c r="P21" s="21">
        <f t="shared" si="5"/>
        <v>0.60286595395537879</v>
      </c>
      <c r="Q21" s="9">
        <f>'CONTRACTACIO 1r TR 2020'!Q21+'CONTRACTACIO 2n TR 2020'!Q21+'CONTRACTACIO 3r TR 2020'!Q21+'CONTRACTACIO 4t TR 2020'!Q21</f>
        <v>0</v>
      </c>
      <c r="R21" s="20" t="str">
        <f t="shared" si="6"/>
        <v/>
      </c>
      <c r="S21" s="13">
        <f>'CONTRACTACIO 1r TR 2020'!S21+'CONTRACTACIO 2n TR 2020'!S21+'CONTRACTACIO 3r TR 2020'!S21+'CONTRACTACIO 4t TR 2020'!S21</f>
        <v>0</v>
      </c>
      <c r="T21" s="13">
        <f>'CONTRACTACIO 1r TR 2020'!T21+'CONTRACTACIO 2n TR 2020'!T21+'CONTRACTACIO 3r TR 2020'!T21+'CONTRACTACIO 4t TR 2020'!T21</f>
        <v>0</v>
      </c>
      <c r="U21" s="21" t="str">
        <f t="shared" si="7"/>
        <v/>
      </c>
      <c r="V21" s="9">
        <f>'CONTRACTACIO 1r TR 2020'!AA21+'CONTRACTACIO 2n TR 2020'!AA21+'CONTRACTACIO 3r TR 2020'!AA21+'CONTRACTACIO 4t TR 2020'!AA21</f>
        <v>0</v>
      </c>
      <c r="W21" s="20" t="str">
        <f t="shared" si="8"/>
        <v/>
      </c>
      <c r="X21" s="13">
        <f>'CONTRACTACIO 1r TR 2020'!AC21+'CONTRACTACIO 2n TR 2020'!AC21+'CONTRACTACIO 3r TR 2020'!AC21+'CONTRACTACIO 4t TR 2020'!AC21</f>
        <v>0</v>
      </c>
      <c r="Y21" s="13">
        <f>'CONTRACTACIO 1r TR 2020'!AD21+'CONTRACTACIO 2n TR 2020'!AD21+'CONTRACTACIO 3r TR 2020'!AD21+'CONTRACTACIO 4t TR 2020'!AD21</f>
        <v>0</v>
      </c>
      <c r="Z21" s="21" t="str">
        <f t="shared" si="9"/>
        <v/>
      </c>
      <c r="AA21" s="9">
        <f>'CONTRACTACIO 1r TR 2020'!V21+'CONTRACTACIO 2n TR 2020'!V21+'CONTRACTACIO 3r TR 2020'!V21+'CONTRACTACIO 4t TR 2020'!V21</f>
        <v>0</v>
      </c>
      <c r="AB21" s="20" t="str">
        <f t="shared" si="10"/>
        <v/>
      </c>
      <c r="AC21" s="13">
        <f>'CONTRACTACIO 1r TR 2020'!X21+'CONTRACTACIO 2n TR 2020'!X21+'CONTRACTACIO 3r TR 2020'!X21+'CONTRACTACIO 4t TR 2020'!X21</f>
        <v>0</v>
      </c>
      <c r="AD21" s="13">
        <f>'CONTRACTACIO 1r TR 2020'!Y21+'CONTRACTACIO 2n TR 2020'!Y21+'CONTRACTACIO 3r TR 2020'!Y21+'CONTRACTACIO 4t TR 2020'!Y21</f>
        <v>0</v>
      </c>
      <c r="AE21" s="21" t="str">
        <f t="shared" si="11"/>
        <v/>
      </c>
    </row>
    <row r="22" spans="1:31" s="42" customFormat="1" ht="40.15" customHeight="1" x14ac:dyDescent="0.25">
      <c r="A22" s="92" t="s">
        <v>45</v>
      </c>
      <c r="B22" s="9">
        <f>'CONTRACTACIO 1r TR 2020'!B22+'CONTRACTACIO 2n TR 2020'!B22+'CONTRACTACIO 3r TR 2020'!B22+'CONTRACTACIO 4t TR 2020'!B22</f>
        <v>0</v>
      </c>
      <c r="C22" s="20" t="str">
        <f t="shared" si="0"/>
        <v/>
      </c>
      <c r="D22" s="13">
        <f>'CONTRACTACIO 1r TR 2020'!D22+'CONTRACTACIO 2n TR 2020'!D22+'CONTRACTACIO 3r TR 2020'!D22+'CONTRACTACIO 4t TR 2020'!D22</f>
        <v>0</v>
      </c>
      <c r="E22" s="23">
        <f>'CONTRACTACIO 1r TR 2020'!E22+'CONTRACTACIO 2n TR 2020'!E22+'CONTRACTACIO 3r TR 2020'!E22+'CONTRACTACIO 4t TR 2020'!E22</f>
        <v>0</v>
      </c>
      <c r="F22" s="21" t="str">
        <f t="shared" si="1"/>
        <v/>
      </c>
      <c r="G22" s="9">
        <f>'CONTRACTACIO 1r TR 2020'!G22+'CONTRACTACIO 2n TR 2020'!G22+'CONTRACTACIO 3r TR 2020'!G22+'CONTRACTACIO 4t TR 2020'!G22</f>
        <v>0</v>
      </c>
      <c r="H22" s="20" t="str">
        <f t="shared" si="2"/>
        <v/>
      </c>
      <c r="I22" s="13">
        <f>'CONTRACTACIO 1r TR 2020'!I22+'CONTRACTACIO 2n TR 2020'!I22+'CONTRACTACIO 3r TR 2020'!I22+'CONTRACTACIO 4t TR 2020'!I22</f>
        <v>0</v>
      </c>
      <c r="J22" s="23">
        <f>'CONTRACTACIO 1r TR 2020'!J22+'CONTRACTACIO 2n TR 2020'!J22+'CONTRACTACIO 3r TR 2020'!J22+'CONTRACTACIO 4t TR 2020'!J22</f>
        <v>0</v>
      </c>
      <c r="K22" s="21" t="str">
        <f t="shared" si="3"/>
        <v/>
      </c>
      <c r="L22" s="9">
        <f>'CONTRACTACIO 1r TR 2020'!L22+'CONTRACTACIO 2n TR 2020'!L22+'CONTRACTACIO 3r TR 2020'!L22+'CONTRACTACIO 4t TR 2020'!L22</f>
        <v>0</v>
      </c>
      <c r="M22" s="20" t="str">
        <f t="shared" si="4"/>
        <v/>
      </c>
      <c r="N22" s="13">
        <f>'CONTRACTACIO 1r TR 2020'!N22+'CONTRACTACIO 2n TR 2020'!N22+'CONTRACTACIO 3r TR 2020'!N22+'CONTRACTACIO 4t TR 2020'!N22</f>
        <v>0</v>
      </c>
      <c r="O22" s="23">
        <f>'CONTRACTACIO 1r TR 2020'!O22+'CONTRACTACIO 2n TR 2020'!O22+'CONTRACTACIO 3r TR 2020'!O22+'CONTRACTACIO 4t TR 2020'!O22</f>
        <v>0</v>
      </c>
      <c r="P22" s="21" t="str">
        <f t="shared" si="5"/>
        <v/>
      </c>
      <c r="Q22" s="9">
        <f>'CONTRACTACIO 1r TR 2020'!Q22+'CONTRACTACIO 2n TR 2020'!Q22+'CONTRACTACIO 3r TR 2020'!Q22+'CONTRACTACIO 4t TR 2020'!Q22</f>
        <v>0</v>
      </c>
      <c r="R22" s="20" t="str">
        <f t="shared" si="6"/>
        <v/>
      </c>
      <c r="S22" s="13">
        <f>'CONTRACTACIO 1r TR 2020'!S22+'CONTRACTACIO 2n TR 2020'!S22+'CONTRACTACIO 3r TR 2020'!S22+'CONTRACTACIO 4t TR 2020'!S22</f>
        <v>0</v>
      </c>
      <c r="T22" s="23">
        <f>'CONTRACTACIO 1r TR 2020'!T22+'CONTRACTACIO 2n TR 2020'!T22+'CONTRACTACIO 3r TR 2020'!T22+'CONTRACTACIO 4t TR 2020'!T22</f>
        <v>0</v>
      </c>
      <c r="U22" s="21" t="str">
        <f t="shared" si="7"/>
        <v/>
      </c>
      <c r="V22" s="9">
        <f>'CONTRACTACIO 1r TR 2020'!AA22+'CONTRACTACIO 2n TR 2020'!AA22+'CONTRACTACIO 3r TR 2020'!AA22+'CONTRACTACIO 4t TR 2020'!AA22</f>
        <v>0</v>
      </c>
      <c r="W22" s="20" t="str">
        <f t="shared" si="8"/>
        <v/>
      </c>
      <c r="X22" s="13">
        <f>'CONTRACTACIO 1r TR 2020'!AC22+'CONTRACTACIO 2n TR 2020'!AC22+'CONTRACTACIO 3r TR 2020'!AC22+'CONTRACTACIO 4t TR 2020'!AC22</f>
        <v>0</v>
      </c>
      <c r="Y22" s="23">
        <f>'CONTRACTACIO 1r TR 2020'!AD22+'CONTRACTACIO 2n TR 2020'!AD22+'CONTRACTACIO 3r TR 2020'!AD22+'CONTRACTACIO 4t TR 2020'!AD22</f>
        <v>0</v>
      </c>
      <c r="Z22" s="21" t="str">
        <f t="shared" si="9"/>
        <v/>
      </c>
      <c r="AA22" s="9">
        <f>'CONTRACTACIO 1r TR 2020'!V22+'CONTRACTACIO 2n TR 2020'!V22+'CONTRACTACIO 3r TR 2020'!V22+'CONTRACTACIO 4t TR 2020'!V22</f>
        <v>0</v>
      </c>
      <c r="AB22" s="20" t="str">
        <f t="shared" si="10"/>
        <v/>
      </c>
      <c r="AC22" s="13">
        <f>'CONTRACTACIO 1r TR 2020'!X22+'CONTRACTACIO 2n TR 2020'!X22+'CONTRACTACIO 3r TR 2020'!X22+'CONTRACTACIO 4t TR 2020'!X22</f>
        <v>0</v>
      </c>
      <c r="AD22" s="23">
        <f>'CONTRACTACIO 1r TR 2020'!Y22+'CONTRACTACIO 2n TR 2020'!Y22+'CONTRACTACIO 3r TR 2020'!Y22+'CONTRACTACIO 4t TR 2020'!Y22</f>
        <v>0</v>
      </c>
      <c r="AE22" s="21" t="str">
        <f t="shared" si="11"/>
        <v/>
      </c>
    </row>
    <row r="23" spans="1:31" s="42" customFormat="1" ht="40.15" customHeight="1" x14ac:dyDescent="0.25">
      <c r="A23" s="94" t="s">
        <v>53</v>
      </c>
      <c r="B23" s="81">
        <f>'CONTRACTACIO 1r TR 2020'!B23+'CONTRACTACIO 2n TR 2020'!B23+'CONTRACTACIO 3r TR 2020'!B23+'CONTRACTACIO 4t TR 2020'!B23</f>
        <v>0</v>
      </c>
      <c r="C23" s="66" t="str">
        <f t="shared" si="0"/>
        <v/>
      </c>
      <c r="D23" s="77">
        <f>'CONTRACTACIO 1r TR 2020'!D23+'CONTRACTACIO 2n TR 2020'!D23+'CONTRACTACIO 3r TR 2020'!D23+'CONTRACTACIO 4t TR 2020'!D23</f>
        <v>0</v>
      </c>
      <c r="E23" s="78">
        <f>'CONTRACTACIO 1r TR 2020'!E23+'CONTRACTACIO 2n TR 2020'!E23+'CONTRACTACIO 3r TR 2020'!E23+'CONTRACTACIO 4t TR 2020'!E23</f>
        <v>0</v>
      </c>
      <c r="F23" s="67" t="str">
        <f t="shared" si="1"/>
        <v/>
      </c>
      <c r="G23" s="81">
        <f>'CONTRACTACIO 1r TR 2020'!G23+'CONTRACTACIO 2n TR 2020'!G23+'CONTRACTACIO 3r TR 2020'!G23+'CONTRACTACIO 4t TR 2020'!G23</f>
        <v>0</v>
      </c>
      <c r="H23" s="66" t="str">
        <f t="shared" si="2"/>
        <v/>
      </c>
      <c r="I23" s="77">
        <f>'CONTRACTACIO 1r TR 2020'!I23+'CONTRACTACIO 2n TR 2020'!I23+'CONTRACTACIO 3r TR 2020'!I23+'CONTRACTACIO 4t TR 2020'!I23</f>
        <v>0</v>
      </c>
      <c r="J23" s="78">
        <f>'CONTRACTACIO 1r TR 2020'!J23+'CONTRACTACIO 2n TR 2020'!J23+'CONTRACTACIO 3r TR 2020'!J23+'CONTRACTACIO 4t TR 2020'!J23</f>
        <v>0</v>
      </c>
      <c r="K23" s="67" t="str">
        <f t="shared" si="3"/>
        <v/>
      </c>
      <c r="L23" s="81">
        <f>'CONTRACTACIO 1r TR 2020'!L23+'CONTRACTACIO 2n TR 2020'!L23+'CONTRACTACIO 3r TR 2020'!L23+'CONTRACTACIO 4t TR 2020'!L23</f>
        <v>0</v>
      </c>
      <c r="M23" s="66" t="str">
        <f t="shared" si="4"/>
        <v/>
      </c>
      <c r="N23" s="77">
        <f>'CONTRACTACIO 1r TR 2020'!N23+'CONTRACTACIO 2n TR 2020'!N23+'CONTRACTACIO 3r TR 2020'!N23+'CONTRACTACIO 4t TR 2020'!N23</f>
        <v>0</v>
      </c>
      <c r="O23" s="78">
        <f>'CONTRACTACIO 1r TR 2020'!O23+'CONTRACTACIO 2n TR 2020'!O23+'CONTRACTACIO 3r TR 2020'!O23+'CONTRACTACIO 4t TR 2020'!O23</f>
        <v>0</v>
      </c>
      <c r="P23" s="67" t="str">
        <f t="shared" si="5"/>
        <v/>
      </c>
      <c r="Q23" s="81">
        <f>'CONTRACTACIO 1r TR 2020'!Q23+'CONTRACTACIO 2n TR 2020'!Q23+'CONTRACTACIO 3r TR 2020'!Q23+'CONTRACTACIO 4t TR 2020'!Q23</f>
        <v>0</v>
      </c>
      <c r="R23" s="66" t="str">
        <f t="shared" si="6"/>
        <v/>
      </c>
      <c r="S23" s="77">
        <f>'CONTRACTACIO 1r TR 2020'!S23+'CONTRACTACIO 2n TR 2020'!S23+'CONTRACTACIO 3r TR 2020'!S23+'CONTRACTACIO 4t TR 2020'!S23</f>
        <v>0</v>
      </c>
      <c r="T23" s="78">
        <f>'CONTRACTACIO 1r TR 2020'!T23+'CONTRACTACIO 2n TR 2020'!T23+'CONTRACTACIO 3r TR 2020'!T23+'CONTRACTACIO 4t TR 2020'!T23</f>
        <v>0</v>
      </c>
      <c r="U23" s="67" t="str">
        <f t="shared" si="7"/>
        <v/>
      </c>
      <c r="V23" s="81">
        <f>'CONTRACTACIO 1r TR 2020'!AA23+'CONTRACTACIO 2n TR 2020'!AA23+'CONTRACTACIO 3r TR 2020'!AA23+'CONTRACTACIO 4t TR 2020'!AA23</f>
        <v>0</v>
      </c>
      <c r="W23" s="66" t="str">
        <f t="shared" si="8"/>
        <v/>
      </c>
      <c r="X23" s="77">
        <f>'CONTRACTACIO 1r TR 2020'!AC23+'CONTRACTACIO 2n TR 2020'!AC23+'CONTRACTACIO 3r TR 2020'!AC23+'CONTRACTACIO 4t TR 2020'!AC23</f>
        <v>0</v>
      </c>
      <c r="Y23" s="78">
        <f>'CONTRACTACIO 1r TR 2020'!AD23+'CONTRACTACIO 2n TR 2020'!AD23+'CONTRACTACIO 3r TR 2020'!AD23+'CONTRACTACIO 4t TR 2020'!AD23</f>
        <v>0</v>
      </c>
      <c r="Z23" s="67" t="str">
        <f t="shared" si="9"/>
        <v/>
      </c>
      <c r="AA23" s="81">
        <f>'CONTRACTACIO 1r TR 2020'!V23+'CONTRACTACIO 2n TR 2020'!V23+'CONTRACTACIO 3r TR 2020'!V23+'CONTRACTACIO 4t TR 2020'!V23</f>
        <v>0</v>
      </c>
      <c r="AB23" s="20" t="str">
        <f t="shared" si="10"/>
        <v/>
      </c>
      <c r="AC23" s="77">
        <f>'CONTRACTACIO 1r TR 2020'!X23+'CONTRACTACIO 2n TR 2020'!X23+'CONTRACTACIO 3r TR 2020'!X23+'CONTRACTACIO 4t TR 2020'!X23</f>
        <v>0</v>
      </c>
      <c r="AD23" s="78">
        <f>'CONTRACTACIO 1r TR 2020'!Y23+'CONTRACTACIO 2n TR 2020'!Y23+'CONTRACTACIO 3r TR 2020'!Y23+'CONTRACTACIO 4t TR 2020'!Y23</f>
        <v>0</v>
      </c>
      <c r="AE23" s="67" t="str">
        <f t="shared" si="11"/>
        <v/>
      </c>
    </row>
    <row r="24" spans="1:31" s="42" customFormat="1" ht="36" customHeight="1" x14ac:dyDescent="0.25">
      <c r="A24" s="97" t="s">
        <v>62</v>
      </c>
      <c r="B24" s="81">
        <f>'CONTRACTACIO 1r TR 2020'!B24+'CONTRACTACIO 2n TR 2020'!B24+'CONTRACTACIO 3r TR 2020'!B24+'CONTRACTACIO 4t TR 2020'!B24</f>
        <v>0</v>
      </c>
      <c r="C24" s="66" t="str">
        <f t="shared" si="0"/>
        <v/>
      </c>
      <c r="D24" s="77">
        <f>'CONTRACTACIO 1r TR 2020'!D24+'CONTRACTACIO 2n TR 2020'!D24+'CONTRACTACIO 3r TR 2020'!D24+'CONTRACTACIO 4t TR 2020'!D24</f>
        <v>0</v>
      </c>
      <c r="E24" s="78">
        <f>'CONTRACTACIO 1r TR 2020'!E24+'CONTRACTACIO 2n TR 2020'!E24+'CONTRACTACIO 3r TR 2020'!E24+'CONTRACTACIO 4t TR 2020'!E24</f>
        <v>0</v>
      </c>
      <c r="F24" s="67" t="str">
        <f t="shared" si="1"/>
        <v/>
      </c>
      <c r="G24" s="81">
        <f>'CONTRACTACIO 1r TR 2020'!G24+'CONTRACTACIO 2n TR 2020'!G24+'CONTRACTACIO 3r TR 2020'!G24+'CONTRACTACIO 4t TR 2020'!G24</f>
        <v>0</v>
      </c>
      <c r="H24" s="66" t="str">
        <f t="shared" si="2"/>
        <v/>
      </c>
      <c r="I24" s="77">
        <f>'CONTRACTACIO 1r TR 2020'!I24+'CONTRACTACIO 2n TR 2020'!I24+'CONTRACTACIO 3r TR 2020'!I24+'CONTRACTACIO 4t TR 2020'!I24</f>
        <v>0</v>
      </c>
      <c r="J24" s="78">
        <f>'CONTRACTACIO 1r TR 2020'!J24+'CONTRACTACIO 2n TR 2020'!J24+'CONTRACTACIO 3r TR 2020'!J24+'CONTRACTACIO 4t TR 2020'!J24</f>
        <v>0</v>
      </c>
      <c r="K24" s="67" t="str">
        <f t="shared" si="3"/>
        <v/>
      </c>
      <c r="L24" s="81">
        <f>'CONTRACTACIO 1r TR 2020'!L24+'CONTRACTACIO 2n TR 2020'!L24+'CONTRACTACIO 3r TR 2020'!L24+'CONTRACTACIO 4t TR 2020'!L24</f>
        <v>0</v>
      </c>
      <c r="M24" s="66" t="str">
        <f t="shared" si="4"/>
        <v/>
      </c>
      <c r="N24" s="77">
        <f>'CONTRACTACIO 1r TR 2020'!N24+'CONTRACTACIO 2n TR 2020'!N24+'CONTRACTACIO 3r TR 2020'!N24+'CONTRACTACIO 4t TR 2020'!N24</f>
        <v>0</v>
      </c>
      <c r="O24" s="78">
        <f>'CONTRACTACIO 1r TR 2020'!O24+'CONTRACTACIO 2n TR 2020'!O24+'CONTRACTACIO 3r TR 2020'!O24+'CONTRACTACIO 4t TR 2020'!O24</f>
        <v>0</v>
      </c>
      <c r="P24" s="67" t="str">
        <f t="shared" si="5"/>
        <v/>
      </c>
      <c r="Q24" s="81">
        <f>'CONTRACTACIO 1r TR 2020'!Q24+'CONTRACTACIO 2n TR 2020'!Q24+'CONTRACTACIO 3r TR 2020'!Q24+'CONTRACTACIO 4t TR 2020'!Q24</f>
        <v>0</v>
      </c>
      <c r="R24" s="66" t="str">
        <f t="shared" si="6"/>
        <v/>
      </c>
      <c r="S24" s="77">
        <f>'CONTRACTACIO 1r TR 2020'!S24+'CONTRACTACIO 2n TR 2020'!S24+'CONTRACTACIO 3r TR 2020'!S24+'CONTRACTACIO 4t TR 2020'!S24</f>
        <v>0</v>
      </c>
      <c r="T24" s="78">
        <f>'CONTRACTACIO 1r TR 2020'!T24+'CONTRACTACIO 2n TR 2020'!T24+'CONTRACTACIO 3r TR 2020'!T24+'CONTRACTACIO 4t TR 2020'!T24</f>
        <v>0</v>
      </c>
      <c r="U24" s="67" t="str">
        <f t="shared" si="7"/>
        <v/>
      </c>
      <c r="V24" s="81">
        <f>'CONTRACTACIO 1r TR 2020'!AA24+'CONTRACTACIO 2n TR 2020'!AA24+'CONTRACTACIO 3r TR 2020'!AA24+'CONTRACTACIO 4t TR 2020'!AA24</f>
        <v>0</v>
      </c>
      <c r="W24" s="66" t="str">
        <f t="shared" si="8"/>
        <v/>
      </c>
      <c r="X24" s="77">
        <f>'CONTRACTACIO 1r TR 2020'!AC24+'CONTRACTACIO 2n TR 2020'!AC24+'CONTRACTACIO 3r TR 2020'!AC24+'CONTRACTACIO 4t TR 2020'!AC24</f>
        <v>0</v>
      </c>
      <c r="Y24" s="78">
        <f>'CONTRACTACIO 1r TR 2020'!AD24+'CONTRACTACIO 2n TR 2020'!AD24+'CONTRACTACIO 3r TR 2020'!AD24+'CONTRACTACIO 4t TR 2020'!AD24</f>
        <v>0</v>
      </c>
      <c r="Z24" s="67" t="str">
        <f t="shared" si="9"/>
        <v/>
      </c>
      <c r="AA24" s="81">
        <f>'CONTRACTACIO 1r TR 2020'!V24+'CONTRACTACIO 2n TR 2020'!V24+'CONTRACTACIO 3r TR 2020'!V24+'CONTRACTACIO 4t TR 2020'!V24</f>
        <v>0</v>
      </c>
      <c r="AB24" s="20" t="str">
        <f t="shared" si="10"/>
        <v/>
      </c>
      <c r="AC24" s="77">
        <f>'CONTRACTACIO 1r TR 2020'!X24+'CONTRACTACIO 2n TR 2020'!X24+'CONTRACTACIO 3r TR 2020'!X24+'CONTRACTACIO 4t TR 2020'!X24</f>
        <v>0</v>
      </c>
      <c r="AD24" s="78">
        <f>'CONTRACTACIO 1r TR 2020'!Y24+'CONTRACTACIO 2n TR 2020'!Y24+'CONTRACTACIO 3r TR 2020'!Y24+'CONTRACTACIO 4t TR 2020'!Y24</f>
        <v>0</v>
      </c>
      <c r="AE24" s="67" t="str">
        <f t="shared" si="11"/>
        <v/>
      </c>
    </row>
    <row r="25" spans="1:31" ht="33" customHeight="1" thickBot="1" x14ac:dyDescent="0.3">
      <c r="A25" s="82" t="s">
        <v>0</v>
      </c>
      <c r="B25" s="16">
        <f t="shared" ref="B25:AE25" si="12">SUM(B13:B24)</f>
        <v>3</v>
      </c>
      <c r="C25" s="17">
        <f t="shared" si="12"/>
        <v>1</v>
      </c>
      <c r="D25" s="18">
        <f t="shared" si="12"/>
        <v>35751.06</v>
      </c>
      <c r="E25" s="18">
        <f t="shared" si="12"/>
        <v>43258.78</v>
      </c>
      <c r="F25" s="19">
        <f t="shared" si="12"/>
        <v>1</v>
      </c>
      <c r="G25" s="16">
        <f t="shared" si="12"/>
        <v>655</v>
      </c>
      <c r="H25" s="17">
        <f t="shared" si="12"/>
        <v>1</v>
      </c>
      <c r="I25" s="18">
        <f t="shared" si="12"/>
        <v>2135893.1930578509</v>
      </c>
      <c r="J25" s="18">
        <f t="shared" si="12"/>
        <v>2584045.06</v>
      </c>
      <c r="K25" s="19">
        <f t="shared" si="12"/>
        <v>1</v>
      </c>
      <c r="L25" s="16">
        <f t="shared" si="12"/>
        <v>139</v>
      </c>
      <c r="M25" s="17">
        <f t="shared" si="12"/>
        <v>1</v>
      </c>
      <c r="N25" s="18">
        <f t="shared" si="12"/>
        <v>108619.77198347107</v>
      </c>
      <c r="O25" s="18">
        <f t="shared" si="12"/>
        <v>123195.27999999998</v>
      </c>
      <c r="P25" s="19">
        <f t="shared" si="12"/>
        <v>1</v>
      </c>
      <c r="Q25" s="16">
        <f t="shared" si="12"/>
        <v>1</v>
      </c>
      <c r="R25" s="17">
        <f t="shared" si="12"/>
        <v>1</v>
      </c>
      <c r="S25" s="18">
        <f t="shared" si="12"/>
        <v>1150000</v>
      </c>
      <c r="T25" s="18">
        <f t="shared" si="12"/>
        <v>1391500</v>
      </c>
      <c r="U25" s="19">
        <f t="shared" si="12"/>
        <v>1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25">
      <c r="B26" s="26"/>
      <c r="H26" s="26"/>
      <c r="N26" s="26"/>
    </row>
    <row r="27" spans="1:31" s="49" customFormat="1" ht="34.15" customHeight="1" x14ac:dyDescent="0.25">
      <c r="A27" s="149" t="s">
        <v>58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customHeight="1" x14ac:dyDescent="0.25">
      <c r="A28" s="150" t="s">
        <v>63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" customHeight="1" x14ac:dyDescent="0.25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1.6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47"/>
      <c r="W30" s="47"/>
      <c r="X30" s="47"/>
      <c r="Y30" s="49"/>
      <c r="Z30" s="49"/>
      <c r="AA30" s="49"/>
      <c r="AB30" s="49"/>
      <c r="AC30" s="47"/>
      <c r="AD30" s="47"/>
      <c r="AE30" s="47"/>
    </row>
    <row r="31" spans="1:31" s="53" customFormat="1" ht="18" customHeight="1" x14ac:dyDescent="0.25">
      <c r="A31" s="156" t="s">
        <v>10</v>
      </c>
      <c r="B31" s="159" t="s">
        <v>17</v>
      </c>
      <c r="C31" s="160"/>
      <c r="D31" s="160"/>
      <c r="E31" s="160"/>
      <c r="F31" s="161"/>
      <c r="G31" s="25"/>
      <c r="H31" s="54"/>
      <c r="I31" s="54"/>
      <c r="J31" s="165" t="s">
        <v>15</v>
      </c>
      <c r="K31" s="166"/>
      <c r="L31" s="159" t="s">
        <v>16</v>
      </c>
      <c r="M31" s="160"/>
      <c r="N31" s="160"/>
      <c r="O31" s="160"/>
      <c r="P31" s="161"/>
      <c r="Q31" s="50"/>
      <c r="R31" s="72"/>
      <c r="S31" s="47"/>
      <c r="T31" s="47"/>
      <c r="U31" s="47"/>
      <c r="V31" s="50"/>
      <c r="W31" s="50"/>
      <c r="X31" s="72"/>
      <c r="Y31" s="49"/>
      <c r="Z31" s="49"/>
      <c r="AA31" s="49"/>
      <c r="AB31" s="49"/>
      <c r="AC31" s="50"/>
      <c r="AD31" s="50"/>
      <c r="AE31" s="72"/>
    </row>
    <row r="32" spans="1:31" s="54" customFormat="1" ht="18" customHeight="1" thickBot="1" x14ac:dyDescent="0.3">
      <c r="A32" s="157"/>
      <c r="B32" s="162"/>
      <c r="C32" s="163"/>
      <c r="D32" s="163"/>
      <c r="E32" s="163"/>
      <c r="F32" s="164"/>
      <c r="G32" s="25"/>
      <c r="J32" s="167"/>
      <c r="K32" s="168"/>
      <c r="L32" s="171"/>
      <c r="M32" s="172"/>
      <c r="N32" s="172"/>
      <c r="O32" s="172"/>
      <c r="P32" s="173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54" customFormat="1" ht="40.15" customHeight="1" thickBot="1" x14ac:dyDescent="0.3">
      <c r="A33" s="158"/>
      <c r="B33" s="55" t="s">
        <v>14</v>
      </c>
      <c r="C33" s="35" t="s">
        <v>8</v>
      </c>
      <c r="D33" s="36" t="s">
        <v>54</v>
      </c>
      <c r="E33" s="37" t="s">
        <v>55</v>
      </c>
      <c r="F33" s="56" t="s">
        <v>9</v>
      </c>
      <c r="G33" s="25"/>
      <c r="H33" s="25"/>
      <c r="I33" s="25"/>
      <c r="J33" s="169"/>
      <c r="K33" s="170"/>
      <c r="L33" s="55" t="s">
        <v>14</v>
      </c>
      <c r="M33" s="35" t="s">
        <v>8</v>
      </c>
      <c r="N33" s="36" t="s">
        <v>54</v>
      </c>
      <c r="O33" s="37" t="s">
        <v>55</v>
      </c>
      <c r="P33" s="56" t="s">
        <v>9</v>
      </c>
      <c r="Q33" s="50"/>
      <c r="R33" s="72"/>
      <c r="S33" s="47"/>
      <c r="T33" s="47"/>
      <c r="U33" s="47"/>
      <c r="V33" s="50"/>
      <c r="W33" s="50"/>
      <c r="X33" s="72"/>
      <c r="AC33" s="50"/>
      <c r="AD33" s="50"/>
      <c r="AE33" s="72"/>
    </row>
    <row r="34" spans="1:33" s="25" customFormat="1" ht="47.65" customHeight="1" x14ac:dyDescent="0.25">
      <c r="A34" s="41" t="s">
        <v>25</v>
      </c>
      <c r="B34" s="9">
        <f t="shared" ref="B34:B43" si="13">B13+G13+L13+Q13+V13+AA13</f>
        <v>3</v>
      </c>
      <c r="C34" s="8">
        <f t="shared" ref="C34:C40" si="14">IF(B34,B34/$B$46,"")</f>
        <v>3.7593984962406013E-3</v>
      </c>
      <c r="D34" s="10">
        <f t="shared" ref="D34:D43" si="15">D13+I13+N13+S13+X13+AC13</f>
        <v>1736947.58</v>
      </c>
      <c r="E34" s="11">
        <f t="shared" ref="E34:E43" si="16">E13+J13+O13+T13+Y13+AD13</f>
        <v>2101706.58</v>
      </c>
      <c r="F34" s="21">
        <f t="shared" ref="F34:F40" si="17">IF(E34,E34/$E$46,"")</f>
        <v>0.50741357472813753</v>
      </c>
      <c r="J34" s="106" t="s">
        <v>3</v>
      </c>
      <c r="K34" s="107"/>
      <c r="L34" s="57">
        <f>B25</f>
        <v>3</v>
      </c>
      <c r="M34" s="8">
        <f t="shared" ref="M34:M39" si="18">IF(L34,L34/$L$40,"")</f>
        <v>3.7593984962406013E-3</v>
      </c>
      <c r="N34" s="58">
        <f>D25</f>
        <v>35751.06</v>
      </c>
      <c r="O34" s="58">
        <f>E25</f>
        <v>43258.78</v>
      </c>
      <c r="P34" s="59">
        <f t="shared" ref="P34:P39" si="19">IF(O34,O34/$O$40,"")</f>
        <v>1.0443937515853456E-2</v>
      </c>
    </row>
    <row r="35" spans="1:33" s="25" customFormat="1" ht="30" customHeight="1" x14ac:dyDescent="0.25">
      <c r="A35" s="43" t="s">
        <v>18</v>
      </c>
      <c r="B35" s="12">
        <f t="shared" si="13"/>
        <v>1</v>
      </c>
      <c r="C35" s="8">
        <f t="shared" si="14"/>
        <v>1.2531328320802004E-3</v>
      </c>
      <c r="D35" s="13">
        <f t="shared" si="15"/>
        <v>47740</v>
      </c>
      <c r="E35" s="14">
        <f t="shared" si="16"/>
        <v>57765.4</v>
      </c>
      <c r="F35" s="21">
        <f t="shared" si="17"/>
        <v>1.394626080944218E-2</v>
      </c>
      <c r="J35" s="102" t="s">
        <v>1</v>
      </c>
      <c r="K35" s="103"/>
      <c r="L35" s="60">
        <f>G25</f>
        <v>655</v>
      </c>
      <c r="M35" s="8">
        <f t="shared" si="18"/>
        <v>0.82080200501253131</v>
      </c>
      <c r="N35" s="61">
        <f>I25</f>
        <v>2135893.1930578509</v>
      </c>
      <c r="O35" s="61">
        <f>J25</f>
        <v>2584045.06</v>
      </c>
      <c r="P35" s="59">
        <f t="shared" si="19"/>
        <v>0.62386422235647421</v>
      </c>
    </row>
    <row r="36" spans="1:33" s="25" customFormat="1" ht="30" customHeight="1" x14ac:dyDescent="0.25">
      <c r="A36" s="43" t="s">
        <v>19</v>
      </c>
      <c r="B36" s="12">
        <f t="shared" si="13"/>
        <v>1</v>
      </c>
      <c r="C36" s="8">
        <f t="shared" si="14"/>
        <v>1.2531328320802004E-3</v>
      </c>
      <c r="D36" s="13">
        <f t="shared" si="15"/>
        <v>15812.55</v>
      </c>
      <c r="E36" s="14">
        <f t="shared" si="16"/>
        <v>19133.189999999999</v>
      </c>
      <c r="F36" s="21">
        <f t="shared" si="17"/>
        <v>4.6193129080143308E-3</v>
      </c>
      <c r="J36" s="102" t="s">
        <v>2</v>
      </c>
      <c r="K36" s="103"/>
      <c r="L36" s="60">
        <f>L25</f>
        <v>139</v>
      </c>
      <c r="M36" s="8">
        <f t="shared" si="18"/>
        <v>0.17418546365914786</v>
      </c>
      <c r="N36" s="61">
        <f>N25</f>
        <v>108619.77198347107</v>
      </c>
      <c r="O36" s="61">
        <f>O25</f>
        <v>123195.27999999998</v>
      </c>
      <c r="P36" s="59">
        <f t="shared" si="19"/>
        <v>2.9742951756107566E-2</v>
      </c>
    </row>
    <row r="37" spans="1:33" ht="30" customHeight="1" x14ac:dyDescent="0.2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H37" s="25"/>
      <c r="I37" s="25"/>
      <c r="J37" s="102" t="s">
        <v>34</v>
      </c>
      <c r="K37" s="103"/>
      <c r="L37" s="60">
        <f>Q25</f>
        <v>1</v>
      </c>
      <c r="M37" s="8">
        <f t="shared" si="18"/>
        <v>1.2531328320802004E-3</v>
      </c>
      <c r="N37" s="61">
        <f>S25</f>
        <v>1150000</v>
      </c>
      <c r="O37" s="61">
        <f>T25</f>
        <v>1391500</v>
      </c>
      <c r="P37" s="59">
        <f t="shared" si="19"/>
        <v>0.33594888837156489</v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02" t="s">
        <v>5</v>
      </c>
      <c r="K38" s="103"/>
      <c r="L38" s="60">
        <f>AA25</f>
        <v>0</v>
      </c>
      <c r="M38" s="8" t="str">
        <f t="shared" si="18"/>
        <v/>
      </c>
      <c r="N38" s="61">
        <f>AC25</f>
        <v>0</v>
      </c>
      <c r="O38" s="61">
        <f>AD25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13"/>
        <v>1</v>
      </c>
      <c r="C39" s="8">
        <f t="shared" si="14"/>
        <v>1.2531328320802004E-3</v>
      </c>
      <c r="D39" s="13">
        <f t="shared" si="15"/>
        <v>373565.48</v>
      </c>
      <c r="E39" s="22">
        <f t="shared" si="16"/>
        <v>452014.24</v>
      </c>
      <c r="F39" s="21">
        <f t="shared" si="17"/>
        <v>0.10912948721244536</v>
      </c>
      <c r="G39" s="25"/>
      <c r="H39" s="25"/>
      <c r="I39" s="25"/>
      <c r="J39" s="102" t="s">
        <v>4</v>
      </c>
      <c r="K39" s="103"/>
      <c r="L39" s="60">
        <f>V25</f>
        <v>0</v>
      </c>
      <c r="M39" s="8" t="str">
        <f t="shared" si="18"/>
        <v/>
      </c>
      <c r="N39" s="61">
        <f>X25</f>
        <v>0</v>
      </c>
      <c r="O39" s="61">
        <f>Y25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13"/>
        <v>48</v>
      </c>
      <c r="C40" s="8">
        <f t="shared" si="14"/>
        <v>6.0150375939849621E-2</v>
      </c>
      <c r="D40" s="13">
        <f t="shared" si="15"/>
        <v>10073.037107438016</v>
      </c>
      <c r="E40" s="23">
        <f t="shared" si="16"/>
        <v>11802.659999999998</v>
      </c>
      <c r="F40" s="21">
        <f t="shared" si="17"/>
        <v>2.8495080897071746E-3</v>
      </c>
      <c r="G40" s="25"/>
      <c r="H40" s="25"/>
      <c r="I40" s="25"/>
      <c r="J40" s="104" t="s">
        <v>0</v>
      </c>
      <c r="K40" s="105"/>
      <c r="L40" s="83">
        <f>SUM(L34:L39)</f>
        <v>798</v>
      </c>
      <c r="M40" s="17">
        <f>SUM(M34:M39)</f>
        <v>1</v>
      </c>
      <c r="N40" s="84">
        <f>SUM(N34:N39)</f>
        <v>3430264.0250413222</v>
      </c>
      <c r="O40" s="85">
        <f>SUM(O34:O39)</f>
        <v>4141999.1199999996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13"/>
        <v>54</v>
      </c>
      <c r="C41" s="8">
        <f>IF(B41,B41/$B$46,"")</f>
        <v>6.7669172932330823E-2</v>
      </c>
      <c r="D41" s="13">
        <f t="shared" si="15"/>
        <v>480325.53495867766</v>
      </c>
      <c r="E41" s="23">
        <f t="shared" si="16"/>
        <v>572959.24</v>
      </c>
      <c r="F41" s="21">
        <f>IF(E41,E41/$E$46,"")</f>
        <v>0.13832915541517546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30" customHeight="1" x14ac:dyDescent="0.25">
      <c r="A42" s="46" t="s">
        <v>32</v>
      </c>
      <c r="B42" s="12">
        <f t="shared" si="13"/>
        <v>690</v>
      </c>
      <c r="C42" s="8">
        <f>IF(B42,B42/$B$46,"")</f>
        <v>0.86466165413533835</v>
      </c>
      <c r="D42" s="13">
        <f t="shared" si="15"/>
        <v>765799.84297520656</v>
      </c>
      <c r="E42" s="14">
        <f t="shared" si="16"/>
        <v>926617.80999999982</v>
      </c>
      <c r="F42" s="21">
        <f>IF(E42,E42/$E$46,"")</f>
        <v>0.22371270083707787</v>
      </c>
      <c r="G42" s="25"/>
      <c r="H42" s="25"/>
      <c r="I42" s="25"/>
      <c r="J42" s="50"/>
      <c r="K42" s="50"/>
      <c r="L42" s="72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30" customHeight="1" x14ac:dyDescent="0.25">
      <c r="A43" s="80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5"/>
      <c r="H43" s="25"/>
      <c r="I43" s="25"/>
      <c r="J43" s="50"/>
      <c r="K43" s="50"/>
      <c r="L43" s="89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30" customHeight="1" x14ac:dyDescent="0.25">
      <c r="A44" s="94" t="s">
        <v>53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5"/>
      <c r="H44" s="25"/>
      <c r="I44" s="25"/>
      <c r="J44" s="50"/>
      <c r="K44" s="50"/>
      <c r="L44" s="96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30" customHeight="1" x14ac:dyDescent="0.25">
      <c r="A45" s="94" t="s">
        <v>62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5"/>
      <c r="H45" s="25"/>
      <c r="I45" s="25"/>
      <c r="J45" s="50"/>
      <c r="K45" s="50"/>
      <c r="L45" s="72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3" customFormat="1" ht="30" customHeight="1" thickBot="1" x14ac:dyDescent="0.3">
      <c r="A46" s="64" t="s">
        <v>0</v>
      </c>
      <c r="B46" s="16">
        <f>SUM(B34:B45)</f>
        <v>798</v>
      </c>
      <c r="C46" s="17">
        <f>SUM(C34:C45)</f>
        <v>1</v>
      </c>
      <c r="D46" s="18">
        <f>SUM(D34:D45)</f>
        <v>3430264.0250413227</v>
      </c>
      <c r="E46" s="18">
        <f>SUM(E34:E45)</f>
        <v>4141999.12</v>
      </c>
      <c r="F46" s="19">
        <f>SUM(F34:F45)</f>
        <v>0.99999999999999978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2"/>
      <c r="S46" s="47"/>
      <c r="T46" s="47"/>
      <c r="U46" s="47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s="53" customFormat="1" ht="30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5"/>
      <c r="V47" s="50"/>
      <c r="W47" s="50"/>
      <c r="X47" s="72"/>
      <c r="Y47" s="49"/>
      <c r="Z47" s="49"/>
      <c r="AA47" s="49"/>
      <c r="AB47" s="49"/>
      <c r="AC47" s="50"/>
      <c r="AD47" s="50"/>
      <c r="AE47" s="72"/>
    </row>
    <row r="48" spans="1:33" ht="36" customHeight="1" x14ac:dyDescent="0.25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1" customHeigh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1:21" s="25" customFormat="1" x14ac:dyDescent="0.25">
      <c r="B97" s="26"/>
      <c r="H97" s="26"/>
      <c r="N97" s="26"/>
    </row>
    <row r="98" spans="1:21" s="25" customFormat="1" x14ac:dyDescent="0.25">
      <c r="B98" s="26"/>
      <c r="H98" s="26"/>
      <c r="N98" s="26"/>
    </row>
    <row r="99" spans="1:21" s="25" customFormat="1" x14ac:dyDescent="0.25">
      <c r="B99" s="26"/>
      <c r="H99" s="26"/>
      <c r="N99" s="26"/>
    </row>
    <row r="100" spans="1:21" s="25" customFormat="1" x14ac:dyDescent="0.25">
      <c r="B100" s="26"/>
      <c r="H100" s="26"/>
      <c r="N100" s="26"/>
    </row>
    <row r="101" spans="1:21" s="25" customFormat="1" x14ac:dyDescent="0.25">
      <c r="B101" s="26"/>
      <c r="H101" s="26"/>
      <c r="N101" s="26"/>
    </row>
    <row r="102" spans="1:21" s="25" customFormat="1" x14ac:dyDescent="0.25">
      <c r="B102" s="26"/>
      <c r="H102" s="26"/>
      <c r="N102" s="26"/>
    </row>
    <row r="103" spans="1:21" s="25" customFormat="1" x14ac:dyDescent="0.25">
      <c r="B103" s="26"/>
      <c r="H103" s="26"/>
      <c r="N103" s="26"/>
    </row>
    <row r="104" spans="1:21" s="25" customFormat="1" x14ac:dyDescent="0.25">
      <c r="B104" s="26"/>
      <c r="H104" s="26"/>
      <c r="N104" s="26"/>
    </row>
    <row r="105" spans="1:21" s="25" customFormat="1" x14ac:dyDescent="0.25">
      <c r="B105" s="26"/>
      <c r="H105" s="26"/>
      <c r="N105" s="26"/>
    </row>
    <row r="106" spans="1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</row>
    <row r="107" spans="1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1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  <row r="109" spans="1:21" s="25" customFormat="1" x14ac:dyDescent="0.25">
      <c r="A109" s="27"/>
      <c r="B109" s="62"/>
      <c r="C109" s="27"/>
      <c r="D109" s="27"/>
      <c r="E109" s="27"/>
      <c r="F109" s="27"/>
      <c r="G109" s="27"/>
      <c r="H109" s="62"/>
      <c r="I109" s="27"/>
      <c r="J109" s="27"/>
      <c r="K109" s="27"/>
      <c r="L109" s="27"/>
      <c r="M109" s="27"/>
      <c r="N109" s="62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2020</vt:lpstr>
      <vt:lpstr>CONTRACTACIO 2n TR 2020</vt:lpstr>
      <vt:lpstr>CONTRACTACIO 3r TR 2020</vt:lpstr>
      <vt:lpstr>CONTRACTACIO 4t TR 2020</vt:lpstr>
      <vt:lpstr>2020 - CONTRACTACIÓ ANUAL</vt:lpstr>
      <vt:lpstr>'2020 - CONTRACTACIÓ ANUAL'!Àrea_d'impressió</vt:lpstr>
      <vt:lpstr>'CONTRACTACIO 1r TR 2020'!Àrea_d'impressió</vt:lpstr>
      <vt:lpstr>'CONTRACTACIO 2n TR 2020'!Àrea_d'impressió</vt:lpstr>
      <vt:lpstr>'CONTRACTACIO 3r TR 2020'!Àrea_d'impressió</vt:lpstr>
      <vt:lpstr>'CONTRACTACIO 4t TR 2020'!Àrea_d'impressió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2020-02-14T09:12:43Z</cp:lastPrinted>
  <dcterms:created xsi:type="dcterms:W3CDTF">2016-02-03T12:33:15Z</dcterms:created>
  <dcterms:modified xsi:type="dcterms:W3CDTF">2021-03-30T08:35:28Z</dcterms:modified>
</cp:coreProperties>
</file>