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61" windowHeight="9190" tabRatio="700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62913"/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E44" i="7" l="1"/>
  <c r="F44" i="7" s="1"/>
  <c r="D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/>
  <c r="K17" i="4"/>
  <c r="I25" i="4"/>
  <c r="N35" i="4" s="1"/>
  <c r="G25" i="4"/>
  <c r="H16" i="4"/>
  <c r="H17" i="4"/>
  <c r="H21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20" i="6" l="1"/>
  <c r="M20" i="6"/>
  <c r="P19" i="1"/>
  <c r="K19" i="1"/>
  <c r="K25" i="1" s="1"/>
  <c r="K20" i="1"/>
  <c r="H19" i="1"/>
  <c r="M19" i="1"/>
  <c r="M25" i="1" s="1"/>
  <c r="P20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H20" i="6"/>
  <c r="H19" i="6"/>
  <c r="M18" i="6"/>
  <c r="M13" i="6"/>
  <c r="P19" i="6"/>
  <c r="P14" i="6"/>
  <c r="Z21" i="6"/>
  <c r="L35" i="6"/>
  <c r="H22" i="6"/>
  <c r="O35" i="6"/>
  <c r="O40" i="6" s="1"/>
  <c r="P35" i="6" s="1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Z25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B38" i="7"/>
  <c r="R17" i="7"/>
  <c r="D25" i="7"/>
  <c r="N34" i="7" s="1"/>
  <c r="G25" i="7"/>
  <c r="H22" i="7" s="1"/>
  <c r="L40" i="6" l="1"/>
  <c r="M36" i="6" s="1"/>
  <c r="U25" i="6"/>
  <c r="M25" i="6"/>
  <c r="F41" i="1"/>
  <c r="C35" i="1"/>
  <c r="P25" i="1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P35" i="5" l="1"/>
  <c r="Z25" i="7"/>
  <c r="P35" i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<sst xmlns="http://schemas.openxmlformats.org/spreadsheetml/2006/main" count="465" uniqueCount="65">
  <si>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</si>
  <si>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</si>
  <si>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</si>
  <si>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</si>
  <si>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</si>
  <si>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</si>
  <si>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</si>
  <si>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</si>
  <si>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</si>
  <si>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</si>
  <si>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</si>
  <si>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</si>
  <si>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</si>
  <si>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</si>
  <si>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</si>
  <si>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</si>
  <si>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</si>
  <si>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</si>
  <si>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</si>
  <si>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</si>
  <si>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</si>
  <si>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</si>
  <si>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</si>
  <si>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</si>
  <si>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</si>
  <si>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</si>
  <si>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</si>
  <si>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</si>
  <si>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</si>
  <si>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</si>
  <si>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</si>
  <si>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</si>
  <si>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</si>
  <si>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</si>
  <si>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</si>
  <si>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</si>
  <si>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</si>
  <si>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</si>
  <si>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</si>
  <si>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</si>
  <si>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</si>
  <si>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</si>
  <si>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</si>
  <si>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</si>
  <si>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</si>
  <si>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</si>
  <si>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</si>
  <si>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</si>
  <si>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</si>
  <si>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</si>
  <si>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</si>
  <si>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</si>
  <si>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</si>
  <si>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</si>
  <si>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</si>
  <si>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</si>
  <si>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</si>
  <si>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</si>
  <si>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</si>
  <si>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</si>
  <si>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</si>
  <si>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</si>
  <si>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</si>
  <si>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</si>
  <si>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FUNDACIÓ PER A LA NAVEGACIÓ OCEÀNICA DE BARCELONA (FNOB)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</si>
</sst>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14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C4-4EDE-BBE3-1AECAF116C76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C4-4EDE-BBE3-1AECAF116C76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C4-4EDE-BBE3-1AECAF116C76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C4-4EDE-BBE3-1AECAF116C76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C4-4EDE-BBE3-1AECAF116C76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C4-4EDE-BBE3-1AECAF116C76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C4-4EDE-BBE3-1AECAF116C76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C4-4EDE-BBE3-1AECAF116C76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C4-4EDE-BBE3-1AECAF116C76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C4-4EDE-BBE3-1AECAF116C7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4C4-4EDE-BBE3-1AECAF116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BB-4CD7-8A4C-301285D0C622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BB-4CD7-8A4C-301285D0C622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BB-4CD7-8A4C-301285D0C622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BB-4CD7-8A4C-301285D0C622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BB-4CD7-8A4C-301285D0C622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BB-4CD7-8A4C-301285D0C622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BB-4CD7-8A4C-301285D0C622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BB-4CD7-8A4C-301285D0C622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BB-4CD7-8A4C-301285D0C622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BB-4CD7-8A4C-301285D0C62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33870.32</c:v>
                </c:pt>
                <c:pt idx="7">
                  <c:v>383482.94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9BB-4CD7-8A4C-301285D0C6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C5-46E8-BF75-420F638C98C9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C5-46E8-BF75-420F638C98C9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C5-46E8-BF75-420F638C98C9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C5-46E8-BF75-420F638C98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143</c:v>
                </c:pt>
                <c:pt idx="2">
                  <c:v>120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C5-46E8-BF75-420F638C98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3E-45BB-B8D5-C1F747133B96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E-45BB-B8D5-C1F747133B96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3E-45BB-B8D5-C1F747133B96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3E-45BB-B8D5-C1F747133B96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3E-45BB-B8D5-C1F747133B96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3E-45BB-B8D5-C1F747133B9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297335.83</c:v>
                </c:pt>
                <c:pt idx="2">
                  <c:v>120017.43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E-45BB-B8D5-C1F747133B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0" zoomScale="90" zoomScaleNormal="90" workbookViewId="0">
      <selection activeCell="J21" sqref="J21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102">
        <v>44004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29.95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8.950000000000003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3.3333333333333333E-2</v>
      </c>
      <c r="I19" s="6">
        <v>4992</v>
      </c>
      <c r="J19" s="7">
        <v>6040.32</v>
      </c>
      <c r="K19" s="21">
        <f t="shared" si="3"/>
        <v>3.5548495407248228E-2</v>
      </c>
      <c r="L19" s="2">
        <v>2</v>
      </c>
      <c r="M19" s="20">
        <f t="shared" si="4"/>
        <v>7.6923076923076927E-2</v>
      </c>
      <c r="N19" s="6">
        <v>23000</v>
      </c>
      <c r="O19" s="7">
        <v>27830</v>
      </c>
      <c r="P19" s="21">
        <f t="shared" si="5"/>
        <v>0.54863956903701439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58</v>
      </c>
      <c r="H20" s="66">
        <f t="shared" si="2"/>
        <v>0.96666666666666667</v>
      </c>
      <c r="I20" s="69">
        <v>140333.39000000001</v>
      </c>
      <c r="J20" s="70">
        <v>163877.42000000001</v>
      </c>
      <c r="K20" s="67">
        <f t="shared" si="3"/>
        <v>0.96445150459275175</v>
      </c>
      <c r="L20" s="68">
        <v>24</v>
      </c>
      <c r="M20" s="66">
        <f t="shared" si="4"/>
        <v>0.92307692307692313</v>
      </c>
      <c r="N20" s="69">
        <v>19467.97</v>
      </c>
      <c r="O20" s="70">
        <v>22895.47</v>
      </c>
      <c r="P20" s="67">
        <f t="shared" si="5"/>
        <v>0.45136043096298567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.049999999999997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60</v>
      </c>
      <c r="H25" s="17">
        <f t="shared" si="12"/>
        <v>1</v>
      </c>
      <c r="I25" s="18">
        <f t="shared" si="12"/>
        <v>145325.39000000001</v>
      </c>
      <c r="J25" s="18">
        <f t="shared" si="12"/>
        <v>169917.74000000002</v>
      </c>
      <c r="K25" s="19">
        <f t="shared" si="12"/>
        <v>1</v>
      </c>
      <c r="L25" s="16">
        <f t="shared" si="12"/>
        <v>26</v>
      </c>
      <c r="M25" s="17">
        <f t="shared" si="12"/>
        <v>1</v>
      </c>
      <c r="N25" s="18">
        <f t="shared" si="12"/>
        <v>42467.97</v>
      </c>
      <c r="O25" s="18">
        <f t="shared" si="12"/>
        <v>50725.47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">
      <c r="B26" s="26"/>
      <c r="H26" s="26"/>
      <c r="N26" s="26"/>
    </row>
    <row r="27" spans="1:31" s="49" customFormat="1" ht="34.200000000000003" customHeight="1" x14ac:dyDescent="0.3">
      <c r="A27" s="150" t="s">
        <v>61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60</v>
      </c>
      <c r="M35" s="8">
        <f t="shared" si="18"/>
        <v>0.69767441860465118</v>
      </c>
      <c r="N35" s="61">
        <f>I25</f>
        <v>145325.39000000001</v>
      </c>
      <c r="O35" s="61">
        <f>J25</f>
        <v>169917.74000000002</v>
      </c>
      <c r="P35" s="59">
        <f t="shared" si="19"/>
        <v>0.77010183091516848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0">
        <f>L25</f>
        <v>26</v>
      </c>
      <c r="M36" s="8">
        <f t="shared" si="18"/>
        <v>0.30232558139534882</v>
      </c>
      <c r="N36" s="61">
        <f>N25</f>
        <v>42467.97</v>
      </c>
      <c r="O36" s="61">
        <f>O25</f>
        <v>50725.47</v>
      </c>
      <c r="P36" s="59">
        <f t="shared" si="19"/>
        <v>0.22989816908483154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4</v>
      </c>
      <c r="C40" s="8">
        <f t="shared" si="14"/>
        <v>4.6511627906976744E-2</v>
      </c>
      <c r="D40" s="13">
        <f t="shared" si="15"/>
        <v>27992</v>
      </c>
      <c r="E40" s="23">
        <f t="shared" si="16"/>
        <v>33870.32</v>
      </c>
      <c r="F40" s="21">
        <f t="shared" si="17"/>
        <v>0.15350719380850195</v>
      </c>
      <c r="G40" s="25"/>
      <c r="J40" s="105" t="s">
        <v>0</v>
      </c>
      <c r="K40" s="106"/>
      <c r="L40" s="83">
        <f>SUM(L34:L39)</f>
        <v>86</v>
      </c>
      <c r="M40" s="17">
        <f>SUM(M34:M39)</f>
        <v>1</v>
      </c>
      <c r="N40" s="84">
        <f>SUM(N34:N39)</f>
        <v>187793.36000000002</v>
      </c>
      <c r="O40" s="85">
        <f>SUM(O34:O39)</f>
        <v>220643.21000000002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82</v>
      </c>
      <c r="C41" s="8">
        <f t="shared" si="14"/>
        <v>0.95348837209302328</v>
      </c>
      <c r="D41" s="13">
        <f t="shared" si="15"/>
        <v>159801.36000000002</v>
      </c>
      <c r="E41" s="23">
        <f t="shared" si="16"/>
        <v>186772.89</v>
      </c>
      <c r="F41" s="21">
        <f t="shared" si="17"/>
        <v>0.84649280619149803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95" t="s">
        <v>56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86</v>
      </c>
      <c r="C46" s="17">
        <f>SUM(C34:C45)</f>
        <v>1</v>
      </c>
      <c r="D46" s="18">
        <f>SUM(D34:D45)</f>
        <v>187793.36000000002</v>
      </c>
      <c r="E46" s="18">
        <f>SUM(E34:E45)</f>
        <v>220643.21000000002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H4" sqref="H4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>
        <v>44042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3" t="str">
        <f>'CONTRACTACIO 1r TR 2020'!B8</f>
        <v>FUNDACIÓ PER A LA NAVEGACIÓ OCEÀNICA DE BARCELONA (FNOB)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29.95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8.950000000000003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20</v>
      </c>
      <c r="H20" s="66">
        <f t="shared" si="2"/>
        <v>1</v>
      </c>
      <c r="I20" s="69">
        <v>24082.87</v>
      </c>
      <c r="J20" s="70">
        <v>28522.26</v>
      </c>
      <c r="K20" s="21">
        <f t="shared" si="3"/>
        <v>1</v>
      </c>
      <c r="L20" s="68">
        <v>18</v>
      </c>
      <c r="M20" s="66">
        <f t="shared" si="4"/>
        <v>1</v>
      </c>
      <c r="N20" s="69">
        <v>5226.16</v>
      </c>
      <c r="O20" s="70">
        <v>6313.79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.049999999999997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20</v>
      </c>
      <c r="H25" s="17">
        <f t="shared" si="32"/>
        <v>1</v>
      </c>
      <c r="I25" s="18">
        <f t="shared" si="32"/>
        <v>24082.87</v>
      </c>
      <c r="J25" s="18">
        <f t="shared" si="32"/>
        <v>28522.26</v>
      </c>
      <c r="K25" s="19">
        <f t="shared" si="32"/>
        <v>1</v>
      </c>
      <c r="L25" s="16">
        <f t="shared" si="32"/>
        <v>18</v>
      </c>
      <c r="M25" s="17">
        <f t="shared" si="32"/>
        <v>1</v>
      </c>
      <c r="N25" s="18">
        <f t="shared" si="32"/>
        <v>5226.16</v>
      </c>
      <c r="O25" s="18">
        <f t="shared" si="32"/>
        <v>6313.79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50" t="s">
        <v>60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29.95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0">
        <f>G25</f>
        <v>20</v>
      </c>
      <c r="M35" s="8">
        <f t="shared" si="38"/>
        <v>0.52631578947368418</v>
      </c>
      <c r="N35" s="61">
        <f>I25</f>
        <v>24082.87</v>
      </c>
      <c r="O35" s="61">
        <f>J25</f>
        <v>28522.26</v>
      </c>
      <c r="P35" s="59">
        <f t="shared" si="39"/>
        <v>0.81875700603254398</v>
      </c>
    </row>
    <row r="36" spans="1:33" ht="29.95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0">
        <f>L25</f>
        <v>18</v>
      </c>
      <c r="M36" s="8">
        <f t="shared" si="38"/>
        <v>0.47368421052631576</v>
      </c>
      <c r="N36" s="61">
        <f>N25</f>
        <v>5226.16</v>
      </c>
      <c r="O36" s="61">
        <f>O25</f>
        <v>6313.79</v>
      </c>
      <c r="P36" s="59">
        <f t="shared" si="39"/>
        <v>0.18124299396745616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5" t="s">
        <v>0</v>
      </c>
      <c r="K40" s="106"/>
      <c r="L40" s="83">
        <f>SUM(L34:L39)</f>
        <v>38</v>
      </c>
      <c r="M40" s="17">
        <f>SUM(M34:M39)</f>
        <v>1</v>
      </c>
      <c r="N40" s="84">
        <f>SUM(N34:N39)</f>
        <v>29309.03</v>
      </c>
      <c r="O40" s="85">
        <f>SUM(O34:O39)</f>
        <v>34836.049999999996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38</v>
      </c>
      <c r="C41" s="8">
        <f t="shared" si="34"/>
        <v>1</v>
      </c>
      <c r="D41" s="13">
        <f t="shared" si="35"/>
        <v>29309.03</v>
      </c>
      <c r="E41" s="23">
        <f t="shared" si="36"/>
        <v>34836.049999999996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38</v>
      </c>
      <c r="C46" s="17">
        <f>SUM(C34:C45)</f>
        <v>1</v>
      </c>
      <c r="D46" s="18">
        <f>SUM(D34:D45)</f>
        <v>29309.03</v>
      </c>
      <c r="E46" s="18">
        <f>SUM(E34:E45)</f>
        <v>34836.049999999996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17" sqref="F17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>
        <v>44133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3" t="str">
        <f>'CONTRACTACIO 1r TR 2020'!B8</f>
        <v>FUNDACIÓ PER A LA NAVEGACIÓ OCEÀNICA DE BARCELONA (FNOB)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29.95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8.950000000000003" customHeight="1" thickBot="1" x14ac:dyDescent="0.35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31</v>
      </c>
      <c r="H20" s="66">
        <f t="shared" si="2"/>
        <v>1</v>
      </c>
      <c r="I20" s="69">
        <v>24903.03</v>
      </c>
      <c r="J20" s="70">
        <v>28365.22</v>
      </c>
      <c r="K20" s="67">
        <f t="shared" si="3"/>
        <v>1</v>
      </c>
      <c r="L20" s="68">
        <v>27</v>
      </c>
      <c r="M20" s="66">
        <f t="shared" si="4"/>
        <v>1</v>
      </c>
      <c r="N20" s="69">
        <v>8919.73</v>
      </c>
      <c r="O20" s="70">
        <v>10792.88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.049999999999997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31</v>
      </c>
      <c r="H25" s="17">
        <f t="shared" si="22"/>
        <v>1</v>
      </c>
      <c r="I25" s="18">
        <f t="shared" si="22"/>
        <v>24903.03</v>
      </c>
      <c r="J25" s="18">
        <f t="shared" si="22"/>
        <v>28365.22</v>
      </c>
      <c r="K25" s="19">
        <f t="shared" si="22"/>
        <v>1</v>
      </c>
      <c r="L25" s="16">
        <f t="shared" si="22"/>
        <v>27</v>
      </c>
      <c r="M25" s="17">
        <f t="shared" si="22"/>
        <v>1</v>
      </c>
      <c r="N25" s="18">
        <f t="shared" si="22"/>
        <v>8919.73</v>
      </c>
      <c r="O25" s="18">
        <f t="shared" si="22"/>
        <v>10792.88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50" t="s">
        <v>60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7" t="s">
        <v>3</v>
      </c>
      <c r="K34" s="108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29.95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0">
        <f>G25</f>
        <v>31</v>
      </c>
      <c r="M35" s="8">
        <f>IF(L35,L35/$L$40,"")</f>
        <v>0.53448275862068961</v>
      </c>
      <c r="N35" s="61">
        <f>I25</f>
        <v>24903.03</v>
      </c>
      <c r="O35" s="61">
        <f>J25</f>
        <v>28365.22</v>
      </c>
      <c r="P35" s="59">
        <f>IF(O35,O35/$O$40,"")</f>
        <v>0.7243768211430075</v>
      </c>
    </row>
    <row r="36" spans="1:33" ht="29.95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0">
        <f>L25</f>
        <v>27</v>
      </c>
      <c r="M36" s="8">
        <f>IF(L36,L36/$L$40,"")</f>
        <v>0.46551724137931033</v>
      </c>
      <c r="N36" s="61">
        <f>N25</f>
        <v>8919.73</v>
      </c>
      <c r="O36" s="61">
        <f>O25</f>
        <v>10792.88</v>
      </c>
      <c r="P36" s="59">
        <f>IF(O36,O36/$O$40,"")</f>
        <v>0.27562317885699256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5" t="s">
        <v>0</v>
      </c>
      <c r="K40" s="106"/>
      <c r="L40" s="83">
        <f>SUM(L34:L39)</f>
        <v>58</v>
      </c>
      <c r="M40" s="17">
        <f>SUM(M34:M39)</f>
        <v>1</v>
      </c>
      <c r="N40" s="84">
        <f>SUM(N34:N39)</f>
        <v>33822.759999999995</v>
      </c>
      <c r="O40" s="85">
        <f>SUM(O34:O39)</f>
        <v>39158.1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58</v>
      </c>
      <c r="C41" s="8">
        <f t="shared" si="24"/>
        <v>1</v>
      </c>
      <c r="D41" s="13">
        <f t="shared" si="25"/>
        <v>33822.759999999995</v>
      </c>
      <c r="E41" s="23">
        <f t="shared" si="26"/>
        <v>39158.1</v>
      </c>
      <c r="F41" s="21">
        <f t="shared" si="2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58</v>
      </c>
      <c r="C46" s="17">
        <f>SUM(C34:C45)</f>
        <v>1</v>
      </c>
      <c r="D46" s="18">
        <f>SUM(D34:D45)</f>
        <v>33822.759999999995</v>
      </c>
      <c r="E46" s="18">
        <f>SUM(E34:E45)</f>
        <v>39158.1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pane xSplit="1" ySplit="12" topLeftCell="B19" activePane="bottomRight" state="frozen"/>
      <selection pane="topRight" activeCell="B1" sqref="B1"/>
      <selection pane="bottomLeft" activeCell="A13" sqref="A13"/>
      <selection pane="bottomRight" activeCell="K8" sqref="K8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>
        <v>44221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3" t="str">
        <f>'CONTRACTACIO 1r TR 2020'!B8</f>
        <v>FUNDACIÓ PER A LA NAVEGACIÓ OCEÀNICA DE BARCELONA (FNOB)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29.95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8.950000000000003" customHeight="1" thickBot="1" x14ac:dyDescent="0.35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32</v>
      </c>
      <c r="H20" s="66">
        <f t="shared" si="2"/>
        <v>1</v>
      </c>
      <c r="I20" s="69">
        <v>58940.86</v>
      </c>
      <c r="J20" s="70">
        <v>70530.61</v>
      </c>
      <c r="K20" s="67">
        <f t="shared" si="3"/>
        <v>1</v>
      </c>
      <c r="L20" s="68">
        <v>49</v>
      </c>
      <c r="M20" s="66">
        <f>IF(L20,L20/$L$25,"")</f>
        <v>1</v>
      </c>
      <c r="N20" s="69">
        <v>45906.16</v>
      </c>
      <c r="O20" s="70">
        <v>52185.29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.049999999999997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32</v>
      </c>
      <c r="H25" s="17">
        <f t="shared" si="30"/>
        <v>1</v>
      </c>
      <c r="I25" s="18">
        <f t="shared" si="30"/>
        <v>58940.86</v>
      </c>
      <c r="J25" s="18">
        <f t="shared" si="30"/>
        <v>70530.61</v>
      </c>
      <c r="K25" s="19">
        <f t="shared" si="30"/>
        <v>1</v>
      </c>
      <c r="L25" s="16">
        <f t="shared" si="30"/>
        <v>49</v>
      </c>
      <c r="M25" s="17">
        <f t="shared" si="30"/>
        <v>1</v>
      </c>
      <c r="N25" s="18">
        <f t="shared" si="30"/>
        <v>45906.16</v>
      </c>
      <c r="O25" s="18">
        <f t="shared" si="30"/>
        <v>52185.29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50" t="s">
        <v>59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29.95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0">
        <f>G25</f>
        <v>32</v>
      </c>
      <c r="M35" s="8">
        <f t="shared" si="36"/>
        <v>0.39506172839506171</v>
      </c>
      <c r="N35" s="61">
        <f>I25</f>
        <v>58940.86</v>
      </c>
      <c r="O35" s="61">
        <f>J25</f>
        <v>70530.61</v>
      </c>
      <c r="P35" s="59">
        <f t="shared" si="37"/>
        <v>0.57474711915896803</v>
      </c>
    </row>
    <row r="36" spans="1:33" ht="29.95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0">
        <f>L25</f>
        <v>49</v>
      </c>
      <c r="M36" s="8">
        <f t="shared" si="36"/>
        <v>0.60493827160493829</v>
      </c>
      <c r="N36" s="61">
        <f>N25</f>
        <v>45906.16</v>
      </c>
      <c r="O36" s="61">
        <f>O25</f>
        <v>52185.29</v>
      </c>
      <c r="P36" s="59">
        <f t="shared" si="37"/>
        <v>0.42525288084103202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5" t="s">
        <v>0</v>
      </c>
      <c r="K40" s="106"/>
      <c r="L40" s="83">
        <f>SUM(L34:L39)</f>
        <v>81</v>
      </c>
      <c r="M40" s="17">
        <f>SUM(M34:M39)</f>
        <v>1</v>
      </c>
      <c r="N40" s="84">
        <f>SUM(N34:N39)</f>
        <v>104847.02</v>
      </c>
      <c r="O40" s="85">
        <f>SUM(O34:O39)</f>
        <v>122715.9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81</v>
      </c>
      <c r="C41" s="8">
        <f t="shared" si="32"/>
        <v>1</v>
      </c>
      <c r="D41" s="13">
        <f t="shared" si="33"/>
        <v>104847.02</v>
      </c>
      <c r="E41" s="23">
        <f t="shared" si="34"/>
        <v>122715.9</v>
      </c>
      <c r="F41" s="21">
        <f t="shared" si="35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81</v>
      </c>
      <c r="C46" s="17">
        <f>SUM(C34:C45)</f>
        <v>1</v>
      </c>
      <c r="D46" s="18">
        <f>SUM(D34:D45)</f>
        <v>104847.02</v>
      </c>
      <c r="E46" s="18">
        <f>SUM(E34:E45)</f>
        <v>122715.9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80" zoomScaleNormal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3" t="str">
        <f>'CONTRACTACIO 1r TR 2020'!B8</f>
        <v>FUNDACIÓ PER A LA NAVEGACIÓ OCEÀNICA DE BARCELONA (FNOB)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29.95" customHeight="1" thickBot="1" x14ac:dyDescent="0.35">
      <c r="A11" s="155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8.950000000000003" customHeight="1" thickBot="1" x14ac:dyDescent="0.35">
      <c r="A12" s="156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2</v>
      </c>
      <c r="H19" s="20">
        <f t="shared" si="2"/>
        <v>1.3986013986013986E-2</v>
      </c>
      <c r="I19" s="13">
        <f>'CONTRACTACIO 1r TR 2020'!I19+'CONTRACTACIO 2n TR 2020'!I19+'CONTRACTACIO 3r TR 2020'!I19+'CONTRACTACIO 4t TR 2020'!I19</f>
        <v>4992</v>
      </c>
      <c r="J19" s="13">
        <f>'CONTRACTACIO 1r TR 2020'!J19+'CONTRACTACIO 2n TR 2020'!J19+'CONTRACTACIO 3r TR 2020'!J19+'CONTRACTACIO 4t TR 2020'!J19</f>
        <v>6040.32</v>
      </c>
      <c r="K19" s="21">
        <f t="shared" si="3"/>
        <v>2.0314806997865004E-2</v>
      </c>
      <c r="L19" s="9">
        <f>'CONTRACTACIO 1r TR 2020'!L19+'CONTRACTACIO 2n TR 2020'!L19+'CONTRACTACIO 3r TR 2020'!L19+'CONTRACTACIO 4t TR 2020'!L19</f>
        <v>2</v>
      </c>
      <c r="M19" s="20">
        <f t="shared" si="4"/>
        <v>1.6666666666666666E-2</v>
      </c>
      <c r="N19" s="13">
        <f>'CONTRACTACIO 1r TR 2020'!N19+'CONTRACTACIO 2n TR 2020'!N19+'CONTRACTACIO 3r TR 2020'!N19+'CONTRACTACIO 4t TR 2020'!N19</f>
        <v>23000</v>
      </c>
      <c r="O19" s="13">
        <f>'CONTRACTACIO 1r TR 2020'!O19+'CONTRACTACIO 2n TR 2020'!O19+'CONTRACTACIO 3r TR 2020'!O19+'CONTRACTACIO 4t TR 2020'!O19</f>
        <v>27830</v>
      </c>
      <c r="P19" s="21">
        <f t="shared" si="5"/>
        <v>0.23188298566299914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141</v>
      </c>
      <c r="H20" s="20">
        <f t="shared" si="2"/>
        <v>0.98601398601398604</v>
      </c>
      <c r="I20" s="13">
        <f>'CONTRACTACIO 1r TR 2020'!I20+'CONTRACTACIO 2n TR 2020'!I20+'CONTRACTACIO 3r TR 2020'!I20+'CONTRACTACIO 4t TR 2020'!I20</f>
        <v>248260.15000000002</v>
      </c>
      <c r="J20" s="13">
        <f>'CONTRACTACIO 1r TR 2020'!J20+'CONTRACTACIO 2n TR 2020'!J20+'CONTRACTACIO 3r TR 2020'!J20+'CONTRACTACIO 4t TR 2020'!J20</f>
        <v>291295.51</v>
      </c>
      <c r="K20" s="21">
        <f t="shared" si="3"/>
        <v>0.97968519300213497</v>
      </c>
      <c r="L20" s="9">
        <f>'CONTRACTACIO 1r TR 2020'!L20+'CONTRACTACIO 2n TR 2020'!L20+'CONTRACTACIO 3r TR 2020'!L20+'CONTRACTACIO 4t TR 2020'!L20</f>
        <v>118</v>
      </c>
      <c r="M20" s="20">
        <f t="shared" si="4"/>
        <v>0.98333333333333328</v>
      </c>
      <c r="N20" s="13">
        <f>'CONTRACTACIO 1r TR 2020'!N20+'CONTRACTACIO 2n TR 2020'!N20+'CONTRACTACIO 3r TR 2020'!N20+'CONTRACTACIO 4t TR 2020'!N20</f>
        <v>79520.02</v>
      </c>
      <c r="O20" s="13">
        <f>'CONTRACTACIO 1r TR 2020'!O20+'CONTRACTACIO 2n TR 2020'!O20+'CONTRACTACIO 3r TR 2020'!O20+'CONTRACTACIO 4t TR 2020'!O20</f>
        <v>92187.43</v>
      </c>
      <c r="P20" s="21">
        <f t="shared" si="5"/>
        <v>0.76811701433700086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0</v>
      </c>
      <c r="H23" s="66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7" t="str">
        <f t="shared" si="3"/>
        <v/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0</v>
      </c>
      <c r="H24" s="66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7" t="str">
        <f t="shared" si="3"/>
        <v/>
      </c>
      <c r="L24" s="81">
        <f>'CONTRACTACIO 1r TR 2020'!L24+'CONTRACTACIO 2n TR 2020'!L24+'CONTRACTACIO 3r TR 2020'!L24+'CONTRACTACIO 4t TR 2020'!L24</f>
        <v>0</v>
      </c>
      <c r="M24" s="66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7" t="str">
        <f t="shared" si="5"/>
        <v/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.049999999999997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143</v>
      </c>
      <c r="H25" s="17">
        <f t="shared" si="12"/>
        <v>1</v>
      </c>
      <c r="I25" s="18">
        <f t="shared" si="12"/>
        <v>253252.15000000002</v>
      </c>
      <c r="J25" s="18">
        <f t="shared" si="12"/>
        <v>297335.83</v>
      </c>
      <c r="K25" s="19">
        <f t="shared" si="12"/>
        <v>1</v>
      </c>
      <c r="L25" s="16">
        <f t="shared" si="12"/>
        <v>120</v>
      </c>
      <c r="M25" s="17">
        <f t="shared" si="12"/>
        <v>1</v>
      </c>
      <c r="N25" s="18">
        <f t="shared" si="12"/>
        <v>102520.02</v>
      </c>
      <c r="O25" s="18">
        <f t="shared" si="12"/>
        <v>120017.43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200000000000003" customHeight="1" x14ac:dyDescent="0.3">
      <c r="A27" s="150" t="s">
        <v>58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51" t="s">
        <v>63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8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" customHeight="1" thickBot="1" x14ac:dyDescent="0.35">
      <c r="A33" s="159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143</v>
      </c>
      <c r="M35" s="8">
        <f t="shared" si="18"/>
        <v>0.54372623574144485</v>
      </c>
      <c r="N35" s="61">
        <f>I25</f>
        <v>253252.15000000002</v>
      </c>
      <c r="O35" s="61">
        <f>J25</f>
        <v>297335.83</v>
      </c>
      <c r="P35" s="59">
        <f t="shared" si="19"/>
        <v>0.71243202940358008</v>
      </c>
    </row>
    <row r="36" spans="1:33" s="25" customFormat="1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3" t="s">
        <v>2</v>
      </c>
      <c r="K36" s="104"/>
      <c r="L36" s="60">
        <f>L25</f>
        <v>120</v>
      </c>
      <c r="M36" s="8">
        <f t="shared" si="18"/>
        <v>0.45627376425855515</v>
      </c>
      <c r="N36" s="61">
        <f>N25</f>
        <v>102520.02</v>
      </c>
      <c r="O36" s="61">
        <f>O25</f>
        <v>120017.43</v>
      </c>
      <c r="P36" s="59">
        <f t="shared" si="19"/>
        <v>0.28756797059641992</v>
      </c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4</v>
      </c>
      <c r="C40" s="8">
        <f t="shared" si="14"/>
        <v>1.5209125475285171E-2</v>
      </c>
      <c r="D40" s="13">
        <f t="shared" si="15"/>
        <v>27992</v>
      </c>
      <c r="E40" s="23">
        <f t="shared" si="16"/>
        <v>33870.32</v>
      </c>
      <c r="F40" s="21">
        <f t="shared" si="17"/>
        <v>8.1155038779378408E-2</v>
      </c>
      <c r="G40" s="25"/>
      <c r="H40" s="25"/>
      <c r="I40" s="25"/>
      <c r="J40" s="105" t="s">
        <v>0</v>
      </c>
      <c r="K40" s="106"/>
      <c r="L40" s="83">
        <f>SUM(L34:L39)</f>
        <v>263</v>
      </c>
      <c r="M40" s="17">
        <f>SUM(M34:M39)</f>
        <v>1</v>
      </c>
      <c r="N40" s="84">
        <f>SUM(N34:N39)</f>
        <v>355772.17000000004</v>
      </c>
      <c r="O40" s="85">
        <f>SUM(O34:O39)</f>
        <v>417353.26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259</v>
      </c>
      <c r="C41" s="8">
        <f>IF(B41,B41/$B$46,"")</f>
        <v>0.98479087452471481</v>
      </c>
      <c r="D41" s="13">
        <f t="shared" si="15"/>
        <v>327780.17000000004</v>
      </c>
      <c r="E41" s="23">
        <f t="shared" si="16"/>
        <v>383482.94</v>
      </c>
      <c r="F41" s="21">
        <f>IF(E41,E41/$E$46,"")</f>
        <v>0.91884496122062154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4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29.95" customHeight="1" thickBot="1" x14ac:dyDescent="0.35">
      <c r="A46" s="64" t="s">
        <v>0</v>
      </c>
      <c r="B46" s="16">
        <f>SUM(B34:B45)</f>
        <v>263</v>
      </c>
      <c r="C46" s="17">
        <f>SUM(C34:C45)</f>
        <v>1</v>
      </c>
      <c r="D46" s="18">
        <f>SUM(D34:D45)</f>
        <v>355772.17000000004</v>
      </c>
      <c r="E46" s="18">
        <f>SUM(E34:E45)</f>
        <v>417353.26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29.95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2021-02-19T16:25:50Z</dcterms:modified>
</cp:coreProperties>
</file>