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  <sheet name="Full1" sheetId="8" r:id="rId6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AA21" i="7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K20" i="6" s="1"/>
  <c r="E25" i="6"/>
  <c r="F20" i="6" s="1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4" i="6"/>
  <c r="W13" i="6"/>
  <c r="W14" i="6"/>
  <c r="W15" i="6"/>
  <c r="W16" i="6"/>
  <c r="W17" i="6"/>
  <c r="W20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1" i="6"/>
  <c r="P24" i="6"/>
  <c r="M14" i="6"/>
  <c r="M15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W13" i="5"/>
  <c r="W14" i="5"/>
  <c r="W15" i="5"/>
  <c r="W16" i="5"/>
  <c r="W17" i="5"/>
  <c r="W19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4" i="4"/>
  <c r="J25" i="4"/>
  <c r="K16" i="4"/>
  <c r="K17" i="4"/>
  <c r="I25" i="4"/>
  <c r="N35" i="4" s="1"/>
  <c r="G25" i="4"/>
  <c r="H16" i="4"/>
  <c r="H17" i="4"/>
  <c r="H21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19" i="1"/>
  <c r="Z18" i="1"/>
  <c r="Z17" i="1"/>
  <c r="Z16" i="1"/>
  <c r="Z15" i="1"/>
  <c r="Z14" i="1"/>
  <c r="W24" i="1"/>
  <c r="W19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8" i="1"/>
  <c r="M17" i="1"/>
  <c r="M16" i="1"/>
  <c r="M15" i="1"/>
  <c r="M14" i="1"/>
  <c r="K24" i="1"/>
  <c r="K17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F14" i="1"/>
  <c r="F15" i="1"/>
  <c r="F16" i="1"/>
  <c r="F17" i="1"/>
  <c r="F18" i="1"/>
  <c r="F19" i="1"/>
  <c r="F21" i="1"/>
  <c r="K19" i="1" l="1"/>
  <c r="K20" i="1"/>
  <c r="K13" i="1"/>
  <c r="K16" i="1"/>
  <c r="K18" i="1"/>
  <c r="Z20" i="6"/>
  <c r="W21" i="6"/>
  <c r="M19" i="6"/>
  <c r="P20" i="6"/>
  <c r="M20" i="6"/>
  <c r="P13" i="6"/>
  <c r="Z21" i="5"/>
  <c r="W20" i="5"/>
  <c r="M21" i="5"/>
  <c r="Z20" i="5"/>
  <c r="Z25" i="5" s="1"/>
  <c r="M20" i="5"/>
  <c r="M19" i="5"/>
  <c r="M18" i="5"/>
  <c r="M21" i="4"/>
  <c r="W18" i="4"/>
  <c r="Z21" i="1"/>
  <c r="Z25" i="1" s="1"/>
  <c r="W20" i="1"/>
  <c r="W21" i="1"/>
  <c r="M13" i="1"/>
  <c r="Z20" i="1"/>
  <c r="P20" i="1"/>
  <c r="P19" i="1"/>
  <c r="M19" i="1"/>
  <c r="M25" i="1" s="1"/>
  <c r="W18" i="1"/>
  <c r="W25" i="1" s="1"/>
  <c r="P13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O35" i="1"/>
  <c r="D46" i="1"/>
  <c r="E46" i="1"/>
  <c r="F45" i="1" s="1"/>
  <c r="H20" i="6"/>
  <c r="H19" i="6"/>
  <c r="M18" i="6"/>
  <c r="M13" i="6"/>
  <c r="P19" i="6"/>
  <c r="P14" i="6"/>
  <c r="Z21" i="6"/>
  <c r="L35" i="6"/>
  <c r="L40" i="6" s="1"/>
  <c r="M36" i="6" s="1"/>
  <c r="H22" i="6"/>
  <c r="O35" i="6"/>
  <c r="O40" i="6" s="1"/>
  <c r="P35" i="6" s="1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R16" i="5"/>
  <c r="R25" i="5" s="1"/>
  <c r="H13" i="5"/>
  <c r="H20" i="5"/>
  <c r="K19" i="5"/>
  <c r="K20" i="5"/>
  <c r="C14" i="5"/>
  <c r="C13" i="5"/>
  <c r="E25" i="7"/>
  <c r="F23" i="7" s="1"/>
  <c r="B46" i="5"/>
  <c r="C42" i="5" s="1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AB21" i="7" s="1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K25" i="1" l="1"/>
  <c r="C42" i="6"/>
  <c r="M25" i="6"/>
  <c r="M25" i="5"/>
  <c r="M21" i="7"/>
  <c r="F41" i="1"/>
  <c r="P25" i="1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4" i="5" l="1"/>
  <c r="P38" i="5"/>
  <c r="P35" i="5"/>
  <c r="P38" i="1"/>
  <c r="P35" i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5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<sst xmlns="http://schemas.openxmlformats.org/spreadsheetml/2006/main" count="466" uniqueCount="66">
  <si>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</si>
  <si>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</si>
  <si>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</si>
  <si>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</si>
  <si>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</si>
  <si>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</si>
  <si>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</si>
  <si>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</si>
  <si>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</si>
  <si>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</si>
  <si>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</si>
  <si>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</si>
  <si>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</si>
  <si>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</si>
  <si>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</si>
  <si>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</si>
  <si>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</si>
  <si>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</si>
  <si>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</si>
  <si>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</si>
  <si>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</si>
  <si>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</si>
  <si>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</si>
  <si>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</si>
  <si>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</si>
  <si>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</si>
  <si>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</si>
  <si>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</si>
  <si>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</si>
  <si>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</si>
  <si>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</si>
  <si>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</si>
  <si>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</si>
  <si>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</si>
  <si>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</si>
  <si>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</si>
  <si>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</si>
  <si>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</si>
  <si>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</si>
  <si>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</si>
  <si>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</si>
  <si>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</si>
  <si>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</si>
  <si>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</si>
  <si>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</si>
  <si>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</si>
  <si>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</si>
  <si>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</si>
  <si>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</si>
  <si>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</si>
  <si>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</si>
  <si>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</si>
  <si>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</si>
  <si>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</si>
  <si>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</si>
  <si>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</si>
  <si>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</si>
  <si>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</si>
  <si>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</si>
  <si>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</si>
  <si>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</si>
  <si>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</si>
  <si>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</si>
  <si>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</si>
  <si>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INSTITUT DE CULTURA DE BARCELONA (ICUB)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</si>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</sst>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117</c:v>
                </c:pt>
                <c:pt idx="6">
                  <c:v>96</c:v>
                </c:pt>
                <c:pt idx="7">
                  <c:v>2672</c:v>
                </c:pt>
                <c:pt idx="8">
                  <c:v>1353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11169964.129999999</c:v>
                </c:pt>
                <c:pt idx="1">
                  <c:v>296201.15000000002</c:v>
                </c:pt>
                <c:pt idx="2">
                  <c:v>7986</c:v>
                </c:pt>
                <c:pt idx="3">
                  <c:v>0</c:v>
                </c:pt>
                <c:pt idx="4">
                  <c:v>0</c:v>
                </c:pt>
                <c:pt idx="5">
                  <c:v>5810594.8200000003</c:v>
                </c:pt>
                <c:pt idx="6">
                  <c:v>756828.45</c:v>
                </c:pt>
                <c:pt idx="7">
                  <c:v>14390594.09</c:v>
                </c:pt>
                <c:pt idx="8">
                  <c:v>539421.4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26</c:v>
                </c:pt>
                <c:pt idx="1">
                  <c:v>3213</c:v>
                </c:pt>
                <c:pt idx="2">
                  <c:v>698</c:v>
                </c:pt>
                <c:pt idx="3">
                  <c:v>0</c:v>
                </c:pt>
                <c:pt idx="4">
                  <c:v>354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425267.66000000003</c:v>
                </c:pt>
                <c:pt idx="1">
                  <c:v>23777690.229999997</c:v>
                </c:pt>
                <c:pt idx="2">
                  <c:v>2941448.89</c:v>
                </c:pt>
                <c:pt idx="3">
                  <c:v>0</c:v>
                </c:pt>
                <c:pt idx="4">
                  <c:v>5827183.2599999998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8" zoomScale="90" zoomScaleNormal="90" workbookViewId="0">
      <selection activeCell="O19" sqref="O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11</v>
      </c>
      <c r="H13" s="20">
        <f t="shared" ref="H13:H24" si="2">IF(G13,G13/$G$25,"")</f>
        <v>1.2101210121012101E-2</v>
      </c>
      <c r="I13" s="4">
        <v>2526459.54</v>
      </c>
      <c r="J13" s="5">
        <v>3057016.04</v>
      </c>
      <c r="K13" s="21">
        <f t="shared" ref="K13:K24" si="3">IF(J13,J13/$J$25,"")</f>
        <v>0.43236996313876591</v>
      </c>
      <c r="L13" s="1">
        <v>1</v>
      </c>
      <c r="M13" s="20">
        <f t="shared" ref="M13:M24" si="4">IF(L13,L13/$L$25,"")</f>
        <v>6.8027210884353739E-3</v>
      </c>
      <c r="N13" s="4">
        <v>71740</v>
      </c>
      <c r="O13" s="5">
        <v>86805.4</v>
      </c>
      <c r="P13" s="21">
        <f t="shared" ref="P13:P24" si="5">IF(O13,O13/$O$25,"")</f>
        <v>0.1472393516314793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7"/>
      <c r="J16" s="6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1.1001100110011001E-3</v>
      </c>
      <c r="I18" s="69">
        <v>30624</v>
      </c>
      <c r="J18" s="70">
        <v>37055.040000000001</v>
      </c>
      <c r="K18" s="67">
        <f t="shared" si="3"/>
        <v>5.2408904857775942E-3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21</v>
      </c>
      <c r="W18" s="66">
        <f t="shared" si="8"/>
        <v>0.41176470588235292</v>
      </c>
      <c r="X18" s="69">
        <v>751450.06</v>
      </c>
      <c r="Y18" s="70">
        <v>909363.49</v>
      </c>
      <c r="Z18" s="67">
        <f t="shared" si="9"/>
        <v>0.92520692772379709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55</v>
      </c>
      <c r="H19" s="20">
        <f t="shared" si="2"/>
        <v>6.0506050605060507E-2</v>
      </c>
      <c r="I19" s="7">
        <v>436375.47</v>
      </c>
      <c r="J19" s="6">
        <v>492294.76</v>
      </c>
      <c r="K19" s="21">
        <f t="shared" si="3"/>
        <v>6.9627854237430703E-2</v>
      </c>
      <c r="L19" s="2">
        <v>14</v>
      </c>
      <c r="M19" s="20">
        <f t="shared" si="4"/>
        <v>9.5238095238095233E-2</v>
      </c>
      <c r="N19" s="6">
        <v>36173.19</v>
      </c>
      <c r="O19" s="7">
        <v>40178.57</v>
      </c>
      <c r="P19" s="21">
        <f t="shared" si="5"/>
        <v>6.8150905315567986E-2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v>1877.97</v>
      </c>
      <c r="E20" s="70">
        <v>2272.34</v>
      </c>
      <c r="F20" s="21">
        <f t="shared" si="1"/>
        <v>1</v>
      </c>
      <c r="G20" s="68">
        <v>639</v>
      </c>
      <c r="H20" s="66">
        <f t="shared" si="2"/>
        <v>0.70297029702970293</v>
      </c>
      <c r="I20" s="69">
        <v>2861021.49</v>
      </c>
      <c r="J20" s="70">
        <v>3402656.28</v>
      </c>
      <c r="K20" s="67">
        <f t="shared" si="3"/>
        <v>0.4812556921871729</v>
      </c>
      <c r="L20" s="68">
        <v>97</v>
      </c>
      <c r="M20" s="66">
        <f t="shared" si="4"/>
        <v>0.65986394557823125</v>
      </c>
      <c r="N20" s="69">
        <v>376320.77</v>
      </c>
      <c r="O20" s="70">
        <v>448675.36</v>
      </c>
      <c r="P20" s="67">
        <f t="shared" si="5"/>
        <v>0.76104331181493967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25</v>
      </c>
      <c r="W20" s="66">
        <f t="shared" si="8"/>
        <v>0.49019607843137253</v>
      </c>
      <c r="X20" s="69">
        <v>63633.55</v>
      </c>
      <c r="Y20" s="70">
        <v>71713.81</v>
      </c>
      <c r="Z20" s="67">
        <f t="shared" si="9"/>
        <v>7.2963247980703638E-2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203</v>
      </c>
      <c r="H21" s="20">
        <f t="shared" si="2"/>
        <v>0.22332233223322331</v>
      </c>
      <c r="I21" s="98">
        <v>73905.16</v>
      </c>
      <c r="J21" s="98">
        <v>81348.86</v>
      </c>
      <c r="K21" s="21">
        <f t="shared" si="3"/>
        <v>1.1505599950852933E-2</v>
      </c>
      <c r="L21" s="2">
        <v>35</v>
      </c>
      <c r="M21" s="20">
        <f t="shared" si="4"/>
        <v>0.23809523809523808</v>
      </c>
      <c r="N21" s="6">
        <v>11603.28</v>
      </c>
      <c r="O21" s="7">
        <v>13893.66</v>
      </c>
      <c r="P21" s="21">
        <f t="shared" si="5"/>
        <v>2.3566431238013059E-2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5</v>
      </c>
      <c r="W21" s="20">
        <f t="shared" si="8"/>
        <v>9.8039215686274508E-2</v>
      </c>
      <c r="X21" s="100">
        <v>1672.06</v>
      </c>
      <c r="Y21" s="100">
        <v>1798.49</v>
      </c>
      <c r="Z21" s="21">
        <f t="shared" si="9"/>
        <v>1.8298242954992308E-3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1877.97</v>
      </c>
      <c r="E25" s="18">
        <f t="shared" si="12"/>
        <v>2272.34</v>
      </c>
      <c r="F25" s="19">
        <f t="shared" si="12"/>
        <v>1</v>
      </c>
      <c r="G25" s="16">
        <f t="shared" si="12"/>
        <v>909</v>
      </c>
      <c r="H25" s="17">
        <f t="shared" si="12"/>
        <v>0.99999999999999989</v>
      </c>
      <c r="I25" s="18">
        <f t="shared" si="12"/>
        <v>5928385.6600000001</v>
      </c>
      <c r="J25" s="18">
        <f t="shared" si="12"/>
        <v>7070370.9799999995</v>
      </c>
      <c r="K25" s="19">
        <f t="shared" si="12"/>
        <v>1</v>
      </c>
      <c r="L25" s="16">
        <f t="shared" si="12"/>
        <v>147</v>
      </c>
      <c r="M25" s="17">
        <f t="shared" si="12"/>
        <v>1</v>
      </c>
      <c r="N25" s="18">
        <f t="shared" si="12"/>
        <v>495837.24000000005</v>
      </c>
      <c r="O25" s="18">
        <f t="shared" si="12"/>
        <v>589552.99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51</v>
      </c>
      <c r="W25" s="17">
        <f t="shared" si="12"/>
        <v>0.99999999999999989</v>
      </c>
      <c r="X25" s="18">
        <f t="shared" si="12"/>
        <v>816755.67000000016</v>
      </c>
      <c r="Y25" s="18">
        <f t="shared" si="12"/>
        <v>982875.79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12</v>
      </c>
      <c r="C34" s="8">
        <f t="shared" ref="C34:C43" si="14">IF(B34,B34/$B$46,"")</f>
        <v>1.0820559062218215E-2</v>
      </c>
      <c r="D34" s="10">
        <f t="shared" ref="D34:D45" si="15">D13+I13+N13+S13+AC13+X13</f>
        <v>2598199.54</v>
      </c>
      <c r="E34" s="11">
        <f t="shared" ref="E34:E45" si="16">E13+J13+O13+T13+AD13+Y13</f>
        <v>3143821.44</v>
      </c>
      <c r="F34" s="21">
        <f t="shared" ref="F34:F43" si="17">IF(E34,E34/$E$46,"")</f>
        <v>0.36365473921264346</v>
      </c>
      <c r="J34" s="149" t="s">
        <v>3</v>
      </c>
      <c r="K34" s="150"/>
      <c r="L34" s="57">
        <f>B25</f>
        <v>2</v>
      </c>
      <c r="M34" s="8">
        <f t="shared" ref="M34:M39" si="18">IF(L34,L34/$L$40,"")</f>
        <v>1.8034265103697023E-3</v>
      </c>
      <c r="N34" s="58">
        <f>D25</f>
        <v>1877.97</v>
      </c>
      <c r="O34" s="58">
        <f>E25</f>
        <v>2272.34</v>
      </c>
      <c r="P34" s="59">
        <f t="shared" ref="P34:P39" si="19">IF(O34,O34/$O$40,"")</f>
        <v>2.6284801025546107E-4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909</v>
      </c>
      <c r="M35" s="8">
        <f t="shared" si="18"/>
        <v>0.81965734896302977</v>
      </c>
      <c r="N35" s="61">
        <f>I25</f>
        <v>5928385.6600000001</v>
      </c>
      <c r="O35" s="61">
        <f>J25</f>
        <v>7070370.9799999995</v>
      </c>
      <c r="P35" s="59">
        <f t="shared" si="19"/>
        <v>0.81784985691443801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147</v>
      </c>
      <c r="M36" s="8">
        <f t="shared" si="18"/>
        <v>0.13255184851217314</v>
      </c>
      <c r="N36" s="61">
        <f>N25</f>
        <v>495837.24000000005</v>
      </c>
      <c r="O36" s="61">
        <f>O25</f>
        <v>589552.99</v>
      </c>
      <c r="P36" s="59">
        <f t="shared" si="19"/>
        <v>6.8195265832427243E-2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51</v>
      </c>
      <c r="M38" s="8">
        <f t="shared" si="18"/>
        <v>4.5987376014427414E-2</v>
      </c>
      <c r="N38" s="61">
        <f>X25</f>
        <v>816755.67000000016</v>
      </c>
      <c r="O38" s="61">
        <f>Y25</f>
        <v>982875.79</v>
      </c>
      <c r="P38" s="59">
        <f t="shared" si="19"/>
        <v>0.11369202924287931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22</v>
      </c>
      <c r="C39" s="8">
        <f t="shared" si="14"/>
        <v>1.9837691614066726E-2</v>
      </c>
      <c r="D39" s="13">
        <f t="shared" si="15"/>
        <v>782074.06</v>
      </c>
      <c r="E39" s="22">
        <f t="shared" si="16"/>
        <v>946418.53</v>
      </c>
      <c r="F39" s="21">
        <f t="shared" si="17"/>
        <v>0.10947491461638592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69</v>
      </c>
      <c r="C40" s="8">
        <f t="shared" si="14"/>
        <v>6.2218214607754736E-2</v>
      </c>
      <c r="D40" s="13">
        <f t="shared" si="15"/>
        <v>472548.66</v>
      </c>
      <c r="E40" s="23">
        <f t="shared" si="16"/>
        <v>532473.32999999996</v>
      </c>
      <c r="F40" s="21">
        <f t="shared" si="17"/>
        <v>6.1592699730057772E-2</v>
      </c>
      <c r="G40" s="25"/>
      <c r="J40" s="147" t="s">
        <v>0</v>
      </c>
      <c r="K40" s="148"/>
      <c r="L40" s="83">
        <f>SUM(L34:L39)</f>
        <v>1109</v>
      </c>
      <c r="M40" s="17">
        <f>SUM(M34:M39)</f>
        <v>1</v>
      </c>
      <c r="N40" s="84">
        <f>SUM(N34:N39)</f>
        <v>7242856.54</v>
      </c>
      <c r="O40" s="85">
        <f>SUM(O34:O39)</f>
        <v>8645072.0999999996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763</v>
      </c>
      <c r="C41" s="8">
        <f t="shared" si="14"/>
        <v>0.68800721370604145</v>
      </c>
      <c r="D41" s="13">
        <f t="shared" si="15"/>
        <v>3302853.7800000003</v>
      </c>
      <c r="E41" s="23">
        <f t="shared" si="16"/>
        <v>3925317.7899999996</v>
      </c>
      <c r="F41" s="21">
        <f t="shared" si="17"/>
        <v>0.45405263768708182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56</v>
      </c>
      <c r="B42" s="12">
        <f t="shared" si="13"/>
        <v>243</v>
      </c>
      <c r="C42" s="8">
        <f t="shared" si="14"/>
        <v>0.21911632100991885</v>
      </c>
      <c r="D42" s="13">
        <f t="shared" si="15"/>
        <v>87180.5</v>
      </c>
      <c r="E42" s="14">
        <f t="shared" si="16"/>
        <v>97041.010000000009</v>
      </c>
      <c r="F42" s="21">
        <f t="shared" si="17"/>
        <v>1.1225008753830985E-2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1109</v>
      </c>
      <c r="C46" s="17">
        <f>SUM(C34:C45)</f>
        <v>1</v>
      </c>
      <c r="D46" s="18">
        <f>SUM(D34:D45)</f>
        <v>7242856.540000001</v>
      </c>
      <c r="E46" s="18">
        <f>SUM(E34:E45)</f>
        <v>8645072.0999999996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1" zoomScale="80" zoomScaleNormal="80" workbookViewId="0">
      <selection activeCell="I18" sqref="I1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DE CULTURA DE BARCELONA (ICUB)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2.2935779816513763E-3</v>
      </c>
      <c r="I13" s="4">
        <v>210743.28</v>
      </c>
      <c r="J13" s="5">
        <v>254999.36</v>
      </c>
      <c r="K13" s="21">
        <f t="shared" ref="K13:K21" si="3">IF(J13,J13/$J$25,"")</f>
        <v>0.1112751864216423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4.5871559633027525E-3</v>
      </c>
      <c r="I18" s="69">
        <v>341008.92</v>
      </c>
      <c r="J18" s="70">
        <v>410940.79</v>
      </c>
      <c r="K18" s="67">
        <f t="shared" si="3"/>
        <v>0.1793240305211235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35</v>
      </c>
      <c r="W18" s="66">
        <f t="shared" si="8"/>
        <v>0.40229885057471265</v>
      </c>
      <c r="X18" s="69">
        <v>1283649.8500000001</v>
      </c>
      <c r="Y18" s="70">
        <v>1533460.04</v>
      </c>
      <c r="Z18" s="67">
        <f t="shared" si="9"/>
        <v>0.84814072890245296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1.1467889908256881E-2</v>
      </c>
      <c r="I19" s="6">
        <v>13225.33</v>
      </c>
      <c r="J19" s="7">
        <v>14322.65</v>
      </c>
      <c r="K19" s="21">
        <f t="shared" si="3"/>
        <v>6.250037446376081E-3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275</v>
      </c>
      <c r="H20" s="66">
        <f t="shared" si="2"/>
        <v>0.63073394495412849</v>
      </c>
      <c r="I20" s="69">
        <v>1303632.92</v>
      </c>
      <c r="J20" s="70">
        <v>1550307.42</v>
      </c>
      <c r="K20" s="21">
        <f t="shared" si="3"/>
        <v>0.67651443192388916</v>
      </c>
      <c r="L20" s="68">
        <v>34</v>
      </c>
      <c r="M20" s="66">
        <f t="shared" si="4"/>
        <v>0.6071428571428571</v>
      </c>
      <c r="N20" s="69">
        <v>187906.47</v>
      </c>
      <c r="O20" s="70">
        <v>225632.9</v>
      </c>
      <c r="P20" s="67">
        <f t="shared" si="5"/>
        <v>0.97616324191919801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46</v>
      </c>
      <c r="W20" s="66">
        <f t="shared" si="8"/>
        <v>0.52873563218390807</v>
      </c>
      <c r="X20" s="69">
        <v>231178</v>
      </c>
      <c r="Y20" s="70">
        <v>272026.23</v>
      </c>
      <c r="Z20" s="67">
        <f t="shared" si="9"/>
        <v>0.15045486610318604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153</v>
      </c>
      <c r="H21" s="20">
        <f t="shared" si="2"/>
        <v>0.35091743119266056</v>
      </c>
      <c r="I21" s="6">
        <v>54815.73</v>
      </c>
      <c r="J21" s="7">
        <v>61040.05</v>
      </c>
      <c r="K21" s="21">
        <f t="shared" si="3"/>
        <v>2.6636313686969126E-2</v>
      </c>
      <c r="L21" s="2">
        <v>22</v>
      </c>
      <c r="M21" s="20">
        <f t="shared" si="4"/>
        <v>0.39285714285714285</v>
      </c>
      <c r="N21" s="6">
        <v>4637.99</v>
      </c>
      <c r="O21" s="7">
        <v>5509.69</v>
      </c>
      <c r="P21" s="21">
        <f t="shared" si="5"/>
        <v>2.3836758080801983E-2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6</v>
      </c>
      <c r="W21" s="20">
        <f t="shared" si="8"/>
        <v>6.8965517241379309E-2</v>
      </c>
      <c r="X21" s="6">
        <v>2514</v>
      </c>
      <c r="Y21" s="7">
        <v>2539.1999999999998</v>
      </c>
      <c r="Z21" s="21">
        <f t="shared" si="9"/>
        <v>1.4044049943610583E-3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436</v>
      </c>
      <c r="H25" s="17">
        <f t="shared" si="32"/>
        <v>1</v>
      </c>
      <c r="I25" s="18">
        <f t="shared" si="32"/>
        <v>1923426.1799999997</v>
      </c>
      <c r="J25" s="18">
        <f t="shared" si="32"/>
        <v>2291610.2699999996</v>
      </c>
      <c r="K25" s="19">
        <f t="shared" si="32"/>
        <v>1.0000000000000002</v>
      </c>
      <c r="L25" s="16">
        <f t="shared" si="32"/>
        <v>56</v>
      </c>
      <c r="M25" s="17">
        <f t="shared" si="32"/>
        <v>1</v>
      </c>
      <c r="N25" s="18">
        <f t="shared" si="32"/>
        <v>192544.46</v>
      </c>
      <c r="O25" s="18">
        <f t="shared" si="32"/>
        <v>231142.59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87</v>
      </c>
      <c r="W25" s="17">
        <f t="shared" si="32"/>
        <v>1</v>
      </c>
      <c r="X25" s="18">
        <f t="shared" si="32"/>
        <v>1517341.85</v>
      </c>
      <c r="Y25" s="18">
        <f t="shared" si="32"/>
        <v>1808025.47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1.7271157167530224E-3</v>
      </c>
      <c r="D34" s="10">
        <f t="shared" ref="D34:D45" si="35">D13+I13+N13+S13+AC13+X13</f>
        <v>210743.28</v>
      </c>
      <c r="E34" s="11">
        <f t="shared" ref="E34:E45" si="36">E13+J13+O13+T13+AD13+Y13</f>
        <v>254999.36</v>
      </c>
      <c r="F34" s="21">
        <f t="shared" ref="F34:F42" si="37">IF(E34,E34/$E$46,"")</f>
        <v>5.8880723179382859E-2</v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436</v>
      </c>
      <c r="M35" s="8">
        <f t="shared" si="38"/>
        <v>0.75302245250431776</v>
      </c>
      <c r="N35" s="61">
        <f>I25</f>
        <v>1923426.1799999997</v>
      </c>
      <c r="O35" s="61">
        <f>J25</f>
        <v>2291610.2699999996</v>
      </c>
      <c r="P35" s="59">
        <f t="shared" si="39"/>
        <v>0.52914513174817701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56</v>
      </c>
      <c r="M36" s="8">
        <f t="shared" si="38"/>
        <v>9.6718480138169263E-2</v>
      </c>
      <c r="N36" s="61">
        <f>N25</f>
        <v>192544.46</v>
      </c>
      <c r="O36" s="61">
        <f>O25</f>
        <v>231142.59</v>
      </c>
      <c r="P36" s="59">
        <f t="shared" si="39"/>
        <v>5.3372066725012927E-2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87</v>
      </c>
      <c r="M38" s="8">
        <f t="shared" si="38"/>
        <v>0.15025906735751296</v>
      </c>
      <c r="N38" s="61">
        <f>X25</f>
        <v>1517341.85</v>
      </c>
      <c r="O38" s="61">
        <f>Y25</f>
        <v>1808025.47</v>
      </c>
      <c r="P38" s="59">
        <f t="shared" si="39"/>
        <v>0.41748280152681017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37</v>
      </c>
      <c r="C39" s="8">
        <f t="shared" si="34"/>
        <v>6.3903281519861826E-2</v>
      </c>
      <c r="D39" s="13">
        <f t="shared" si="35"/>
        <v>1624658.77</v>
      </c>
      <c r="E39" s="22">
        <f t="shared" si="36"/>
        <v>1944400.83</v>
      </c>
      <c r="F39" s="21">
        <f t="shared" si="37"/>
        <v>0.44897260534690075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5</v>
      </c>
      <c r="C40" s="8">
        <f t="shared" si="34"/>
        <v>8.6355785837651123E-3</v>
      </c>
      <c r="D40" s="13">
        <f t="shared" si="35"/>
        <v>13225.33</v>
      </c>
      <c r="E40" s="23">
        <f t="shared" si="36"/>
        <v>14322.65</v>
      </c>
      <c r="F40" s="21">
        <f t="shared" si="37"/>
        <v>3.3071768879937109E-3</v>
      </c>
      <c r="G40" s="25"/>
      <c r="J40" s="147" t="s">
        <v>0</v>
      </c>
      <c r="K40" s="148"/>
      <c r="L40" s="83">
        <f>SUM(L34:L39)</f>
        <v>579</v>
      </c>
      <c r="M40" s="17">
        <f>SUM(M34:M39)</f>
        <v>1</v>
      </c>
      <c r="N40" s="84">
        <f>SUM(N34:N39)</f>
        <v>3633312.4899999998</v>
      </c>
      <c r="O40" s="85">
        <f>SUM(O34:O39)</f>
        <v>4330778.3299999991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355</v>
      </c>
      <c r="C41" s="8">
        <f t="shared" si="34"/>
        <v>0.613126079447323</v>
      </c>
      <c r="D41" s="13">
        <f t="shared" si="35"/>
        <v>1722717.39</v>
      </c>
      <c r="E41" s="23">
        <f t="shared" si="36"/>
        <v>2047966.5499999998</v>
      </c>
      <c r="F41" s="21">
        <f t="shared" si="37"/>
        <v>0.47288648689622492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181</v>
      </c>
      <c r="C42" s="8">
        <f t="shared" si="34"/>
        <v>0.31260794473229708</v>
      </c>
      <c r="D42" s="13">
        <f t="shared" si="35"/>
        <v>61967.72</v>
      </c>
      <c r="E42" s="14">
        <f t="shared" si="36"/>
        <v>69088.94</v>
      </c>
      <c r="F42" s="21">
        <f t="shared" si="37"/>
        <v>1.59530076894977E-2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579</v>
      </c>
      <c r="C46" s="17">
        <f>SUM(C34:C45)</f>
        <v>1</v>
      </c>
      <c r="D46" s="18">
        <f>SUM(D34:D45)</f>
        <v>3633312.49</v>
      </c>
      <c r="E46" s="18">
        <f>SUM(E34:E45)</f>
        <v>4330778.33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5" zoomScale="80" zoomScaleNormal="80" workbookViewId="0">
      <selection activeCell="K52" sqref="K5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DE CULTURA DE BARCELONA (ICUB)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10</v>
      </c>
      <c r="H13" s="20">
        <f t="shared" ref="H13:H23" si="2">IF(G13,G13/$G$25,"")</f>
        <v>2.0790020790020791E-2</v>
      </c>
      <c r="I13" s="4">
        <v>796880.43</v>
      </c>
      <c r="J13" s="5">
        <v>964225.32</v>
      </c>
      <c r="K13" s="21">
        <f t="shared" ref="K13:K23" si="3">IF(J13,J13/$J$25,"")</f>
        <v>0.27215560700427832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4.1580041580041582E-3</v>
      </c>
      <c r="I14" s="6">
        <v>155171.54</v>
      </c>
      <c r="J14" s="7">
        <v>187757.56</v>
      </c>
      <c r="K14" s="21">
        <f t="shared" si="3"/>
        <v>5.29951575130201E-2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6.2370062370062374E-3</v>
      </c>
      <c r="I18" s="69">
        <v>225589.17</v>
      </c>
      <c r="J18" s="70">
        <v>272962.90000000002</v>
      </c>
      <c r="K18" s="67">
        <f t="shared" si="3"/>
        <v>7.7044630749945595E-2</v>
      </c>
      <c r="L18" s="71">
        <v>1</v>
      </c>
      <c r="M18" s="66">
        <f t="shared" si="4"/>
        <v>6.1728395061728392E-3</v>
      </c>
      <c r="N18" s="69">
        <v>21900</v>
      </c>
      <c r="O18" s="70">
        <v>26499</v>
      </c>
      <c r="P18" s="67">
        <f t="shared" si="5"/>
        <v>2.9555387330104342E-2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20</v>
      </c>
      <c r="W18" s="66">
        <f t="shared" si="8"/>
        <v>0.2</v>
      </c>
      <c r="X18" s="69">
        <v>657439.94999999995</v>
      </c>
      <c r="Y18" s="70">
        <v>741264.3</v>
      </c>
      <c r="Z18" s="67">
        <f t="shared" si="9"/>
        <v>0.73750253556688472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1.0395010395010396E-2</v>
      </c>
      <c r="I19" s="6">
        <v>14251.15</v>
      </c>
      <c r="J19" s="7">
        <v>17243.89</v>
      </c>
      <c r="K19" s="21">
        <f t="shared" si="3"/>
        <v>4.8671417901212186E-3</v>
      </c>
      <c r="L19" s="2">
        <v>3</v>
      </c>
      <c r="M19" s="20">
        <f t="shared" si="4"/>
        <v>1.8518518518518517E-2</v>
      </c>
      <c r="N19" s="6">
        <v>3237.92</v>
      </c>
      <c r="O19" s="7">
        <v>3917.88</v>
      </c>
      <c r="P19" s="21">
        <f t="shared" si="5"/>
        <v>4.3697671954741387E-3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1</v>
      </c>
      <c r="D20" s="69">
        <v>51145.65</v>
      </c>
      <c r="E20" s="70">
        <v>61885.81</v>
      </c>
      <c r="F20" s="21">
        <f t="shared" si="1"/>
        <v>1</v>
      </c>
      <c r="G20" s="68">
        <v>377</v>
      </c>
      <c r="H20" s="66">
        <f t="shared" si="2"/>
        <v>0.78378378378378377</v>
      </c>
      <c r="I20" s="69">
        <v>1731863.35</v>
      </c>
      <c r="J20" s="70">
        <v>2069660.18</v>
      </c>
      <c r="K20" s="67">
        <f t="shared" si="3"/>
        <v>0.58416804754772877</v>
      </c>
      <c r="L20" s="68">
        <v>106</v>
      </c>
      <c r="M20" s="66">
        <f t="shared" si="4"/>
        <v>0.65432098765432101</v>
      </c>
      <c r="N20" s="69">
        <v>704760.84</v>
      </c>
      <c r="O20" s="70">
        <v>847845.51</v>
      </c>
      <c r="P20" s="67">
        <f t="shared" si="5"/>
        <v>0.94563577660062093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68</v>
      </c>
      <c r="W20" s="66">
        <f t="shared" si="8"/>
        <v>0.68</v>
      </c>
      <c r="X20" s="69">
        <v>225012.85</v>
      </c>
      <c r="Y20" s="70">
        <v>259486.88</v>
      </c>
      <c r="Z20" s="67">
        <f t="shared" si="9"/>
        <v>0.25817003725437732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84</v>
      </c>
      <c r="H21" s="20">
        <f t="shared" si="2"/>
        <v>0.17463617463617465</v>
      </c>
      <c r="I21" s="6">
        <v>27393.95</v>
      </c>
      <c r="J21" s="7">
        <v>31069.33</v>
      </c>
      <c r="K21" s="21">
        <f t="shared" si="3"/>
        <v>8.769415394906074E-3</v>
      </c>
      <c r="L21" s="2">
        <v>52</v>
      </c>
      <c r="M21" s="20">
        <f t="shared" si="4"/>
        <v>0.32098765432098764</v>
      </c>
      <c r="N21" s="6">
        <v>15329.37</v>
      </c>
      <c r="O21" s="7">
        <v>18325.419999999998</v>
      </c>
      <c r="P21" s="21">
        <f t="shared" si="5"/>
        <v>2.0439068873800544E-2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12</v>
      </c>
      <c r="W21" s="20">
        <f t="shared" si="8"/>
        <v>0.12</v>
      </c>
      <c r="X21" s="6">
        <v>4097.93</v>
      </c>
      <c r="Y21" s="7">
        <v>4349.5</v>
      </c>
      <c r="Z21" s="21">
        <f t="shared" si="9"/>
        <v>4.327427178737955E-3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51145.65</v>
      </c>
      <c r="E25" s="18">
        <f t="shared" si="22"/>
        <v>61885.81</v>
      </c>
      <c r="F25" s="19">
        <f t="shared" si="22"/>
        <v>1</v>
      </c>
      <c r="G25" s="16">
        <f t="shared" si="22"/>
        <v>481</v>
      </c>
      <c r="H25" s="17">
        <f t="shared" si="22"/>
        <v>1</v>
      </c>
      <c r="I25" s="18">
        <f t="shared" si="22"/>
        <v>2951149.5900000003</v>
      </c>
      <c r="J25" s="18">
        <f t="shared" si="22"/>
        <v>3542919.1799999997</v>
      </c>
      <c r="K25" s="19">
        <f t="shared" si="22"/>
        <v>1</v>
      </c>
      <c r="L25" s="16">
        <f t="shared" si="22"/>
        <v>162</v>
      </c>
      <c r="M25" s="17">
        <f t="shared" si="22"/>
        <v>1</v>
      </c>
      <c r="N25" s="18">
        <f t="shared" si="22"/>
        <v>745228.13</v>
      </c>
      <c r="O25" s="18">
        <f t="shared" si="22"/>
        <v>896587.81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100</v>
      </c>
      <c r="W25" s="17">
        <f t="shared" si="22"/>
        <v>1</v>
      </c>
      <c r="X25" s="18">
        <f t="shared" si="22"/>
        <v>886550.73</v>
      </c>
      <c r="Y25" s="18">
        <f t="shared" si="22"/>
        <v>1005100.68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10</v>
      </c>
      <c r="C34" s="8">
        <f t="shared" ref="C34:C42" si="24">IF(B34,B34/$B$46,"")</f>
        <v>1.3422818791946308E-2</v>
      </c>
      <c r="D34" s="10">
        <f t="shared" ref="D34:D45" si="25">D13+I13+N13+S13+AC13+X13</f>
        <v>796880.43</v>
      </c>
      <c r="E34" s="11">
        <f t="shared" ref="E34:E45" si="26">E13+J13+O13+T13+AD13+Y13</f>
        <v>964225.32</v>
      </c>
      <c r="F34" s="21">
        <f t="shared" ref="F34:F43" si="27">IF(E34,E34/$E$46,"")</f>
        <v>0.17510695754060893</v>
      </c>
      <c r="J34" s="149" t="s">
        <v>3</v>
      </c>
      <c r="K34" s="150"/>
      <c r="L34" s="57">
        <f>B25</f>
        <v>2</v>
      </c>
      <c r="M34" s="8">
        <f>IF(L34,L34/$L$40,"")</f>
        <v>2.6845637583892616E-3</v>
      </c>
      <c r="N34" s="58">
        <f>D25</f>
        <v>51145.65</v>
      </c>
      <c r="O34" s="58">
        <f>E25</f>
        <v>61885.81</v>
      </c>
      <c r="P34" s="59">
        <f>IF(O34,O34/$O$40,"")</f>
        <v>1.1238696681431466E-2</v>
      </c>
    </row>
    <row r="35" spans="1:33" s="25" customFormat="1" ht="30" customHeight="1" x14ac:dyDescent="0.25">
      <c r="A35" s="43" t="s">
        <v>18</v>
      </c>
      <c r="B35" s="12">
        <f t="shared" si="23"/>
        <v>2</v>
      </c>
      <c r="C35" s="8">
        <f t="shared" si="24"/>
        <v>2.6845637583892616E-3</v>
      </c>
      <c r="D35" s="13">
        <f t="shared" si="25"/>
        <v>155171.54</v>
      </c>
      <c r="E35" s="14">
        <f t="shared" si="26"/>
        <v>187757.56</v>
      </c>
      <c r="F35" s="21">
        <f t="shared" si="27"/>
        <v>3.4097481579148256E-2</v>
      </c>
      <c r="J35" s="145" t="s">
        <v>1</v>
      </c>
      <c r="K35" s="146"/>
      <c r="L35" s="60">
        <f>G25</f>
        <v>481</v>
      </c>
      <c r="M35" s="8">
        <f>IF(L35,L35/$L$40,"")</f>
        <v>0.64563758389261749</v>
      </c>
      <c r="N35" s="61">
        <f>I25</f>
        <v>2951149.5900000003</v>
      </c>
      <c r="O35" s="61">
        <f>J25</f>
        <v>3542919.1799999997</v>
      </c>
      <c r="P35" s="59">
        <f>IF(O35,O35/$O$40,"")</f>
        <v>0.64340749568997946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162</v>
      </c>
      <c r="M36" s="8">
        <f>IF(L36,L36/$L$40,"")</f>
        <v>0.2174496644295302</v>
      </c>
      <c r="N36" s="61">
        <f>N25</f>
        <v>745228.13</v>
      </c>
      <c r="O36" s="61">
        <f>O25</f>
        <v>896587.81</v>
      </c>
      <c r="P36" s="59">
        <f>IF(O36,O36/$O$40,"")</f>
        <v>0.16282373042962364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100</v>
      </c>
      <c r="M38" s="8">
        <f>IF(L38,L38/$L$40,"")</f>
        <v>0.13422818791946309</v>
      </c>
      <c r="N38" s="61">
        <f>X25</f>
        <v>886550.73</v>
      </c>
      <c r="O38" s="61">
        <f>Y25</f>
        <v>1005100.68</v>
      </c>
      <c r="P38" s="59">
        <f>IF(O38,O38/$O$40,"")</f>
        <v>0.1825300771989655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24</v>
      </c>
      <c r="C39" s="8">
        <f t="shared" si="24"/>
        <v>3.2214765100671144E-2</v>
      </c>
      <c r="D39" s="13">
        <f t="shared" si="25"/>
        <v>904929.12</v>
      </c>
      <c r="E39" s="22">
        <f t="shared" si="26"/>
        <v>1040726.2000000001</v>
      </c>
      <c r="F39" s="21">
        <f t="shared" si="27"/>
        <v>0.18899980609801792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8</v>
      </c>
      <c r="C40" s="8">
        <f t="shared" si="24"/>
        <v>1.0738255033557046E-2</v>
      </c>
      <c r="D40" s="13">
        <f t="shared" si="25"/>
        <v>17489.07</v>
      </c>
      <c r="E40" s="23">
        <f t="shared" si="26"/>
        <v>21161.77</v>
      </c>
      <c r="F40" s="21">
        <f t="shared" si="27"/>
        <v>3.8430573062260302E-3</v>
      </c>
      <c r="G40" s="25"/>
      <c r="J40" s="147" t="s">
        <v>0</v>
      </c>
      <c r="K40" s="148"/>
      <c r="L40" s="83">
        <f>SUM(L34:L39)</f>
        <v>745</v>
      </c>
      <c r="M40" s="17">
        <f>SUM(M34:M39)</f>
        <v>1</v>
      </c>
      <c r="N40" s="84">
        <f>SUM(N34:N39)</f>
        <v>4634074.0999999996</v>
      </c>
      <c r="O40" s="85">
        <f>SUM(O34:O39)</f>
        <v>5506493.4799999995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553</v>
      </c>
      <c r="C41" s="8">
        <f t="shared" si="24"/>
        <v>0.74228187919463084</v>
      </c>
      <c r="D41" s="13">
        <f t="shared" si="25"/>
        <v>2712782.69</v>
      </c>
      <c r="E41" s="23">
        <f t="shared" si="26"/>
        <v>3238878.38</v>
      </c>
      <c r="F41" s="21">
        <f t="shared" si="27"/>
        <v>0.58819253882054889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148</v>
      </c>
      <c r="C42" s="8">
        <f t="shared" si="24"/>
        <v>0.19865771812080538</v>
      </c>
      <c r="D42" s="13">
        <f t="shared" si="25"/>
        <v>46821.25</v>
      </c>
      <c r="E42" s="14">
        <f t="shared" si="26"/>
        <v>53744.25</v>
      </c>
      <c r="F42" s="21">
        <f t="shared" si="27"/>
        <v>9.7601586554498191E-3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745</v>
      </c>
      <c r="C46" s="17">
        <f>SUM(C34:C45)</f>
        <v>1</v>
      </c>
      <c r="D46" s="18">
        <f>SUM(D34:D45)</f>
        <v>4634074.0999999996</v>
      </c>
      <c r="E46" s="18">
        <f>SUM(E34:E45)</f>
        <v>5506493.4800000004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 t="s">
        <v>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DE CULTURA DE BARCELONA (ICUB)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23</v>
      </c>
      <c r="H13" s="20">
        <f t="shared" ref="H13:H21" si="2">IF(G13,G13/$G$25,"")</f>
        <v>1.658255227108868E-2</v>
      </c>
      <c r="I13" s="4">
        <v>5608699.6799999997</v>
      </c>
      <c r="J13" s="5">
        <v>6786526.1200000001</v>
      </c>
      <c r="K13" s="21">
        <f t="shared" ref="K13:K21" si="3">IF(J13,J13/$J$25,"")</f>
        <v>0.62417523421633703</v>
      </c>
      <c r="L13" s="1">
        <v>1</v>
      </c>
      <c r="M13" s="20">
        <f>IF(L13,L13/$L$25,"")</f>
        <v>3.003003003003003E-3</v>
      </c>
      <c r="N13" s="4">
        <v>16852.8</v>
      </c>
      <c r="O13" s="5">
        <v>20391.89</v>
      </c>
      <c r="P13" s="21">
        <f>IF(O13,O13/$O$25,"")</f>
        <v>1.665778850980525E-2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3</v>
      </c>
      <c r="H14" s="20">
        <f t="shared" si="2"/>
        <v>2.1629416005767843E-3</v>
      </c>
      <c r="I14" s="6">
        <v>89622.8</v>
      </c>
      <c r="J14" s="7">
        <v>108443.59</v>
      </c>
      <c r="K14" s="21">
        <f t="shared" si="3"/>
        <v>9.9738514212791996E-3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7.2098053352559477E-4</v>
      </c>
      <c r="I15" s="6">
        <v>6600</v>
      </c>
      <c r="J15" s="7">
        <v>7986</v>
      </c>
      <c r="K15" s="21">
        <f t="shared" si="3"/>
        <v>7.3449410380397489E-4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7.2098053352559477E-4</v>
      </c>
      <c r="I18" s="69">
        <v>150000</v>
      </c>
      <c r="J18" s="70">
        <v>150000</v>
      </c>
      <c r="K18" s="67">
        <f t="shared" si="3"/>
        <v>1.3795907284071655E-2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33</v>
      </c>
      <c r="W18" s="66">
        <f t="shared" si="6"/>
        <v>0.28448275862068967</v>
      </c>
      <c r="X18" s="69">
        <v>1452952.27</v>
      </c>
      <c r="Y18" s="70">
        <v>1729049.26</v>
      </c>
      <c r="Z18" s="67">
        <f t="shared" si="7"/>
        <v>0.85125303338256375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</v>
      </c>
      <c r="H19" s="20">
        <f t="shared" si="2"/>
        <v>5.7678442682047582E-3</v>
      </c>
      <c r="I19" s="6">
        <v>117198.91</v>
      </c>
      <c r="J19" s="7">
        <v>140970.69</v>
      </c>
      <c r="K19" s="21">
        <f t="shared" si="3"/>
        <v>1.2965457126744047E-2</v>
      </c>
      <c r="L19" s="2">
        <v>6</v>
      </c>
      <c r="M19" s="20">
        <f>IF(L19,L19/$L$25,"")</f>
        <v>1.8018018018018018E-2</v>
      </c>
      <c r="N19" s="6">
        <v>39586.79</v>
      </c>
      <c r="O19" s="7">
        <v>47900.01</v>
      </c>
      <c r="P19" s="21">
        <f>IF(O19,O19/$O$25,"")</f>
        <v>3.9128704411290793E-2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22</v>
      </c>
      <c r="C20" s="66">
        <f t="shared" si="0"/>
        <v>1</v>
      </c>
      <c r="D20" s="69">
        <v>298437.61</v>
      </c>
      <c r="E20" s="70">
        <v>361109.51</v>
      </c>
      <c r="F20" s="21">
        <f t="shared" si="1"/>
        <v>1</v>
      </c>
      <c r="G20" s="68">
        <v>735</v>
      </c>
      <c r="H20" s="66">
        <f t="shared" si="2"/>
        <v>0.52992069214131221</v>
      </c>
      <c r="I20" s="69">
        <v>2887089.32</v>
      </c>
      <c r="J20" s="70">
        <v>3429263.92</v>
      </c>
      <c r="K20" s="67">
        <f t="shared" si="3"/>
        <v>0.31539871395288077</v>
      </c>
      <c r="L20" s="68">
        <v>177</v>
      </c>
      <c r="M20" s="66">
        <f>IF(L20,L20/$L$25,"")</f>
        <v>0.53153153153153154</v>
      </c>
      <c r="N20" s="69">
        <v>912032.44</v>
      </c>
      <c r="O20" s="70">
        <v>1092921.98</v>
      </c>
      <c r="P20" s="67">
        <f>IF(O20,O20/$O$25,"")</f>
        <v>0.89278939816552583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67</v>
      </c>
      <c r="W20" s="66">
        <f t="shared" si="6"/>
        <v>0.57758620689655171</v>
      </c>
      <c r="X20" s="69">
        <v>248173.81</v>
      </c>
      <c r="Y20" s="70">
        <v>295135.96000000002</v>
      </c>
      <c r="Z20" s="67">
        <f t="shared" si="7"/>
        <v>0.14530261631196964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616</v>
      </c>
      <c r="H21" s="20">
        <f t="shared" si="2"/>
        <v>0.44412400865176638</v>
      </c>
      <c r="I21" s="6">
        <v>224261.77</v>
      </c>
      <c r="J21" s="7">
        <v>249599.48</v>
      </c>
      <c r="K21" s="21">
        <f t="shared" si="3"/>
        <v>2.2956341894883315E-2</v>
      </c>
      <c r="L21" s="2">
        <v>149</v>
      </c>
      <c r="M21" s="20">
        <f>IF(L21,L21/$L$25,"")</f>
        <v>0.44744744744744747</v>
      </c>
      <c r="N21" s="6">
        <v>53039.38</v>
      </c>
      <c r="O21" s="7">
        <v>62951.62</v>
      </c>
      <c r="P21" s="21">
        <f>IF(O21,O21/$O$25,"")</f>
        <v>5.1424108913378133E-2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>
        <v>16</v>
      </c>
      <c r="W21" s="20">
        <f t="shared" si="6"/>
        <v>0.13793103448275862</v>
      </c>
      <c r="X21" s="6">
        <v>6637</v>
      </c>
      <c r="Y21" s="7">
        <v>6996.1</v>
      </c>
      <c r="Z21" s="21">
        <f t="shared" si="7"/>
        <v>3.4443503054665744E-3</v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22</v>
      </c>
      <c r="C25" s="17">
        <f t="shared" si="30"/>
        <v>1</v>
      </c>
      <c r="D25" s="18">
        <f t="shared" si="30"/>
        <v>298437.61</v>
      </c>
      <c r="E25" s="18">
        <f t="shared" si="30"/>
        <v>361109.51</v>
      </c>
      <c r="F25" s="19">
        <f t="shared" si="30"/>
        <v>1</v>
      </c>
      <c r="G25" s="16">
        <f t="shared" si="30"/>
        <v>1387</v>
      </c>
      <c r="H25" s="17">
        <f t="shared" si="30"/>
        <v>1</v>
      </c>
      <c r="I25" s="18">
        <f t="shared" si="30"/>
        <v>9083472.4799999986</v>
      </c>
      <c r="J25" s="18">
        <f t="shared" si="30"/>
        <v>10872789.800000001</v>
      </c>
      <c r="K25" s="19">
        <f t="shared" si="30"/>
        <v>0.99999999999999989</v>
      </c>
      <c r="L25" s="16">
        <f t="shared" si="30"/>
        <v>333</v>
      </c>
      <c r="M25" s="17">
        <f t="shared" si="30"/>
        <v>1</v>
      </c>
      <c r="N25" s="18">
        <f t="shared" si="30"/>
        <v>1021511.4099999999</v>
      </c>
      <c r="O25" s="18">
        <f t="shared" si="30"/>
        <v>1224165.5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116</v>
      </c>
      <c r="W25" s="17">
        <f t="shared" si="30"/>
        <v>1</v>
      </c>
      <c r="X25" s="18">
        <f t="shared" si="30"/>
        <v>1707763.08</v>
      </c>
      <c r="Y25" s="18">
        <f t="shared" si="30"/>
        <v>2031181.32</v>
      </c>
      <c r="Z25" s="19">
        <f t="shared" si="30"/>
        <v>0.99999999999999989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59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24</v>
      </c>
      <c r="C34" s="8">
        <f t="shared" ref="C34:C45" si="32">IF(B34,B34/$B$46,"")</f>
        <v>1.2917115177610334E-2</v>
      </c>
      <c r="D34" s="10">
        <f t="shared" ref="D34:D42" si="33">D13+I13+N13+S13+AC13+X13</f>
        <v>5625552.4799999995</v>
      </c>
      <c r="E34" s="11">
        <f t="shared" ref="E34:E42" si="34">E13+J13+O13+T13+AD13+Y13</f>
        <v>6806918.0099999998</v>
      </c>
      <c r="F34" s="21">
        <f t="shared" ref="F34:F42" si="35">IF(E34,E34/$E$46,"")</f>
        <v>0.46979104012225104</v>
      </c>
      <c r="J34" s="149" t="s">
        <v>3</v>
      </c>
      <c r="K34" s="150"/>
      <c r="L34" s="57">
        <f>B25</f>
        <v>22</v>
      </c>
      <c r="M34" s="8">
        <f t="shared" ref="M34:M39" si="36">IF(L34,L34/$L$40,"")</f>
        <v>1.1840688912809472E-2</v>
      </c>
      <c r="N34" s="58">
        <f>D25</f>
        <v>298437.61</v>
      </c>
      <c r="O34" s="58">
        <f>E25</f>
        <v>361109.51</v>
      </c>
      <c r="P34" s="59">
        <f t="shared" ref="P34:P39" si="37">IF(O34,O34/$O$40,"")</f>
        <v>2.4922587880698802E-2</v>
      </c>
    </row>
    <row r="35" spans="1:33" s="25" customFormat="1" ht="30" customHeight="1" x14ac:dyDescent="0.3">
      <c r="A35" s="43" t="s">
        <v>18</v>
      </c>
      <c r="B35" s="12">
        <f t="shared" si="31"/>
        <v>3</v>
      </c>
      <c r="C35" s="8">
        <f t="shared" si="32"/>
        <v>1.6146393972012918E-3</v>
      </c>
      <c r="D35" s="13">
        <f t="shared" si="33"/>
        <v>89622.8</v>
      </c>
      <c r="E35" s="14">
        <f t="shared" si="34"/>
        <v>108443.59</v>
      </c>
      <c r="F35" s="21">
        <f t="shared" si="35"/>
        <v>7.4844190668738406E-3</v>
      </c>
      <c r="J35" s="145" t="s">
        <v>1</v>
      </c>
      <c r="K35" s="146"/>
      <c r="L35" s="60">
        <f>G25</f>
        <v>1387</v>
      </c>
      <c r="M35" s="8">
        <f t="shared" si="36"/>
        <v>0.74650161463939724</v>
      </c>
      <c r="N35" s="61">
        <f>I25</f>
        <v>9083472.4799999986</v>
      </c>
      <c r="O35" s="61">
        <f>J25</f>
        <v>10872789.800000001</v>
      </c>
      <c r="P35" s="59">
        <f t="shared" si="37"/>
        <v>0.75040410677322111</v>
      </c>
    </row>
    <row r="36" spans="1:33" ht="30" customHeight="1" x14ac:dyDescent="0.3">
      <c r="A36" s="43" t="s">
        <v>19</v>
      </c>
      <c r="B36" s="12">
        <f t="shared" si="31"/>
        <v>1</v>
      </c>
      <c r="C36" s="8">
        <f t="shared" si="32"/>
        <v>5.3821313240043052E-4</v>
      </c>
      <c r="D36" s="13">
        <f t="shared" si="33"/>
        <v>6600</v>
      </c>
      <c r="E36" s="14">
        <f t="shared" si="34"/>
        <v>7986</v>
      </c>
      <c r="F36" s="21">
        <f t="shared" si="35"/>
        <v>5.5116739189521938E-4</v>
      </c>
      <c r="G36" s="25"/>
      <c r="J36" s="145" t="s">
        <v>2</v>
      </c>
      <c r="K36" s="146"/>
      <c r="L36" s="60">
        <f>L25</f>
        <v>333</v>
      </c>
      <c r="M36" s="8">
        <f t="shared" si="36"/>
        <v>0.17922497308934338</v>
      </c>
      <c r="N36" s="61">
        <f>N25</f>
        <v>1021511.4099999999</v>
      </c>
      <c r="O36" s="61">
        <f>O25</f>
        <v>1224165.5</v>
      </c>
      <c r="P36" s="59">
        <f t="shared" si="37"/>
        <v>8.4487867002643005E-2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116</v>
      </c>
      <c r="M38" s="8">
        <f t="shared" si="36"/>
        <v>6.2432723358449946E-2</v>
      </c>
      <c r="N38" s="61">
        <f>X25</f>
        <v>1707763.08</v>
      </c>
      <c r="O38" s="61">
        <f>Y25</f>
        <v>2031181.32</v>
      </c>
      <c r="P38" s="59">
        <f t="shared" si="37"/>
        <v>0.14018543834343714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34</v>
      </c>
      <c r="C39" s="8">
        <f t="shared" si="32"/>
        <v>1.829924650161464E-2</v>
      </c>
      <c r="D39" s="13">
        <f t="shared" si="33"/>
        <v>1602952.27</v>
      </c>
      <c r="E39" s="22">
        <f t="shared" si="34"/>
        <v>1879049.26</v>
      </c>
      <c r="F39" s="21">
        <f t="shared" si="35"/>
        <v>0.1296857851085452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14</v>
      </c>
      <c r="C40" s="8">
        <f t="shared" si="32"/>
        <v>7.5349838536060282E-3</v>
      </c>
      <c r="D40" s="13">
        <f t="shared" si="33"/>
        <v>156785.70000000001</v>
      </c>
      <c r="E40" s="23">
        <f t="shared" si="34"/>
        <v>188870.7</v>
      </c>
      <c r="F40" s="21">
        <f t="shared" si="35"/>
        <v>1.303523304838773E-2</v>
      </c>
      <c r="G40" s="25"/>
      <c r="J40" s="147" t="s">
        <v>0</v>
      </c>
      <c r="K40" s="148"/>
      <c r="L40" s="83">
        <f>SUM(L34:L39)</f>
        <v>1858</v>
      </c>
      <c r="M40" s="17">
        <f>SUM(M34:M39)</f>
        <v>1</v>
      </c>
      <c r="N40" s="84">
        <f>SUM(N34:N39)</f>
        <v>12111184.579999998</v>
      </c>
      <c r="O40" s="85">
        <f>SUM(O34:O39)</f>
        <v>14489246.130000001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1001</v>
      </c>
      <c r="C41" s="8">
        <f t="shared" si="32"/>
        <v>0.53875134553283099</v>
      </c>
      <c r="D41" s="13">
        <f t="shared" si="33"/>
        <v>4345733.18</v>
      </c>
      <c r="E41" s="23">
        <f t="shared" si="34"/>
        <v>5178431.37</v>
      </c>
      <c r="F41" s="21">
        <f t="shared" si="35"/>
        <v>0.35739826099565336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781</v>
      </c>
      <c r="C42" s="8">
        <f t="shared" si="32"/>
        <v>0.42034445640473628</v>
      </c>
      <c r="D42" s="13">
        <f t="shared" si="33"/>
        <v>283938.14999999997</v>
      </c>
      <c r="E42" s="14">
        <f t="shared" si="34"/>
        <v>319547.2</v>
      </c>
      <c r="F42" s="21">
        <f t="shared" si="35"/>
        <v>2.2054094266393695E-2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1858</v>
      </c>
      <c r="C46" s="17">
        <f>SUM(C34:C45)</f>
        <v>1</v>
      </c>
      <c r="D46" s="18">
        <f>SUM(D34:D45)</f>
        <v>12111184.58</v>
      </c>
      <c r="E46" s="18">
        <f>SUM(E34:E45)</f>
        <v>14489246.129999999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30" zoomScale="80" zoomScaleNormal="80" workbookViewId="0">
      <selection activeCell="E40" sqref="E40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DE CULTURA DE BARCELONA (ICUB)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45</v>
      </c>
      <c r="H13" s="20">
        <f t="shared" ref="H13:H24" si="2">IF(G13,G13/$G$25,"")</f>
        <v>1.4005602240896359E-2</v>
      </c>
      <c r="I13" s="10">
        <f>'CONTRACTACIO 1r TR 2020'!I13+'CONTRACTACIO 2n TR 2020'!I13+'CONTRACTACIO 3r TR 2020'!I13+'CONTRACTACIO 4t TR 2020'!I13</f>
        <v>9142782.9299999997</v>
      </c>
      <c r="J13" s="10">
        <f>'CONTRACTACIO 1r TR 2020'!J13+'CONTRACTACIO 2n TR 2020'!J13+'CONTRACTACIO 3r TR 2020'!J13+'CONTRACTACIO 4t TR 2020'!J13</f>
        <v>11062766.84</v>
      </c>
      <c r="K13" s="21">
        <f t="shared" ref="K13:K24" si="3">IF(J13,J13/$J$25,"")</f>
        <v>0.46525826238758267</v>
      </c>
      <c r="L13" s="9">
        <f>'CONTRACTACIO 1r TR 2020'!L13+'CONTRACTACIO 2n TR 2020'!L13+'CONTRACTACIO 3r TR 2020'!L13+'CONTRACTACIO 4t TR 2020'!L13</f>
        <v>2</v>
      </c>
      <c r="M13" s="20">
        <f t="shared" ref="M13:M24" si="4">IF(L13,L13/$L$25,"")</f>
        <v>2.8653295128939827E-3</v>
      </c>
      <c r="N13" s="10">
        <f>'CONTRACTACIO 1r TR 2020'!N13+'CONTRACTACIO 2n TR 2020'!N13+'CONTRACTACIO 3r TR 2020'!N13+'CONTRACTACIO 4t TR 2020'!N13</f>
        <v>88592.8</v>
      </c>
      <c r="O13" s="10">
        <f>'CONTRACTACIO 1r TR 2020'!O13+'CONTRACTACIO 2n TR 2020'!O13+'CONTRACTACIO 3r TR 2020'!O13+'CONTRACTACIO 4t TR 2020'!O13</f>
        <v>107197.29</v>
      </c>
      <c r="P13" s="21">
        <f t="shared" ref="P13:P24" si="5">IF(O13,O13/$O$25,"")</f>
        <v>3.644370308946622E-2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5</v>
      </c>
      <c r="H14" s="20">
        <f t="shared" si="2"/>
        <v>1.556178026766262E-3</v>
      </c>
      <c r="I14" s="13">
        <f>'CONTRACTACIO 1r TR 2020'!I14+'CONTRACTACIO 2n TR 2020'!I14+'CONTRACTACIO 3r TR 2020'!I14+'CONTRACTACIO 4t TR 2020'!I14</f>
        <v>244794.34000000003</v>
      </c>
      <c r="J14" s="13">
        <f>'CONTRACTACIO 1r TR 2020'!J14+'CONTRACTACIO 2n TR 2020'!J14+'CONTRACTACIO 3r TR 2020'!J14+'CONTRACTACIO 4t TR 2020'!J14</f>
        <v>296201.15000000002</v>
      </c>
      <c r="K14" s="21">
        <f t="shared" si="3"/>
        <v>1.245710357628795E-2</v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1</v>
      </c>
      <c r="H15" s="20">
        <f t="shared" si="2"/>
        <v>3.1123560535325243E-4</v>
      </c>
      <c r="I15" s="13">
        <f>'CONTRACTACIO 1r TR 2020'!I15+'CONTRACTACIO 2n TR 2020'!I15+'CONTRACTACIO 3r TR 2020'!I15+'CONTRACTACIO 4t TR 2020'!I15</f>
        <v>6600</v>
      </c>
      <c r="J15" s="13">
        <f>'CONTRACTACIO 1r TR 2020'!J15+'CONTRACTACIO 2n TR 2020'!J15+'CONTRACTACIO 3r TR 2020'!J15+'CONTRACTACIO 4t TR 2020'!J15</f>
        <v>7986</v>
      </c>
      <c r="K15" s="21">
        <f t="shared" si="3"/>
        <v>3.3586104969624719E-4</v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7</v>
      </c>
      <c r="H18" s="20">
        <f t="shared" si="2"/>
        <v>2.1786492374727671E-3</v>
      </c>
      <c r="I18" s="13">
        <f>'CONTRACTACIO 1r TR 2020'!I18+'CONTRACTACIO 2n TR 2020'!I18+'CONTRACTACIO 3r TR 2020'!I18+'CONTRACTACIO 4t TR 2020'!I18</f>
        <v>747222.09</v>
      </c>
      <c r="J18" s="13">
        <f>'CONTRACTACIO 1r TR 2020'!J18+'CONTRACTACIO 2n TR 2020'!J18+'CONTRACTACIO 3r TR 2020'!J18+'CONTRACTACIO 4t TR 2020'!J18</f>
        <v>870958.73</v>
      </c>
      <c r="K18" s="21">
        <f t="shared" si="3"/>
        <v>3.6629240333071668E-2</v>
      </c>
      <c r="L18" s="9">
        <f>'CONTRACTACIO 1r TR 2020'!L18+'CONTRACTACIO 2n TR 2020'!L18+'CONTRACTACIO 3r TR 2020'!L18+'CONTRACTACIO 4t TR 2020'!L18</f>
        <v>1</v>
      </c>
      <c r="M18" s="20">
        <f t="shared" si="4"/>
        <v>1.4326647564469914E-3</v>
      </c>
      <c r="N18" s="13">
        <f>'CONTRACTACIO 1r TR 2020'!N18+'CONTRACTACIO 2n TR 2020'!N18+'CONTRACTACIO 3r TR 2020'!N18+'CONTRACTACIO 4t TR 2020'!N18</f>
        <v>21900</v>
      </c>
      <c r="O18" s="13">
        <f>'CONTRACTACIO 1r TR 2020'!O18+'CONTRACTACIO 2n TR 2020'!O18+'CONTRACTACIO 3r TR 2020'!O18+'CONTRACTACIO 4t TR 2020'!O18</f>
        <v>26499</v>
      </c>
      <c r="P18" s="21">
        <f t="shared" si="5"/>
        <v>9.008825579151912E-3</v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109</v>
      </c>
      <c r="AB18" s="20">
        <f t="shared" si="10"/>
        <v>0.30790960451977401</v>
      </c>
      <c r="AC18" s="13">
        <f>'CONTRACTACIO 1r TR 2020'!X18+'CONTRACTACIO 2n TR 2020'!X18+'CONTRACTACIO 3r TR 2020'!X18+'CONTRACTACIO 4t TR 2020'!X18</f>
        <v>4145492.1300000004</v>
      </c>
      <c r="AD18" s="13">
        <f>'CONTRACTACIO 1r TR 2020'!Y18+'CONTRACTACIO 2n TR 2020'!Y18+'CONTRACTACIO 3r TR 2020'!Y18+'CONTRACTACIO 4t TR 2020'!Y18</f>
        <v>4913137.09</v>
      </c>
      <c r="AE18" s="21">
        <f t="shared" si="11"/>
        <v>0.84314099467673165</v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73</v>
      </c>
      <c r="H19" s="20">
        <f t="shared" si="2"/>
        <v>2.2720199190787427E-2</v>
      </c>
      <c r="I19" s="13">
        <f>'CONTRACTACIO 1r TR 2020'!I19+'CONTRACTACIO 2n TR 2020'!I19+'CONTRACTACIO 3r TR 2020'!I19+'CONTRACTACIO 4t TR 2020'!I19</f>
        <v>581050.86</v>
      </c>
      <c r="J19" s="13">
        <f>'CONTRACTACIO 1r TR 2020'!J19+'CONTRACTACIO 2n TR 2020'!J19+'CONTRACTACIO 3r TR 2020'!J19+'CONTRACTACIO 4t TR 2020'!J19</f>
        <v>664831.99</v>
      </c>
      <c r="K19" s="21">
        <f t="shared" si="3"/>
        <v>2.7960326826076246E-2</v>
      </c>
      <c r="L19" s="9">
        <f>'CONTRACTACIO 1r TR 2020'!L19+'CONTRACTACIO 2n TR 2020'!L19+'CONTRACTACIO 3r TR 2020'!L19+'CONTRACTACIO 4t TR 2020'!L19</f>
        <v>23</v>
      </c>
      <c r="M19" s="20">
        <f t="shared" si="4"/>
        <v>3.2951289398280799E-2</v>
      </c>
      <c r="N19" s="13">
        <f>'CONTRACTACIO 1r TR 2020'!N19+'CONTRACTACIO 2n TR 2020'!N19+'CONTRACTACIO 3r TR 2020'!N19+'CONTRACTACIO 4t TR 2020'!N19</f>
        <v>78997.899999999994</v>
      </c>
      <c r="O19" s="13">
        <f>'CONTRACTACIO 1r TR 2020'!O19+'CONTRACTACIO 2n TR 2020'!O19+'CONTRACTACIO 3r TR 2020'!O19+'CONTRACTACIO 4t TR 2020'!O19</f>
        <v>91996.459999999992</v>
      </c>
      <c r="P19" s="21">
        <f t="shared" si="5"/>
        <v>3.1275899544866814E-2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26</v>
      </c>
      <c r="C20" s="20">
        <f t="shared" si="0"/>
        <v>1</v>
      </c>
      <c r="D20" s="13">
        <f>'CONTRACTACIO 1r TR 2020'!D20+'CONTRACTACIO 2n TR 2020'!D20+'CONTRACTACIO 3r TR 2020'!D20+'CONTRACTACIO 4t TR 2020'!D20</f>
        <v>351461.23</v>
      </c>
      <c r="E20" s="13">
        <f>'CONTRACTACIO 1r TR 2020'!E20+'CONTRACTACIO 2n TR 2020'!E20+'CONTRACTACIO 3r TR 2020'!E20+'CONTRACTACIO 4t TR 2020'!E20</f>
        <v>425267.66000000003</v>
      </c>
      <c r="F20" s="21">
        <f t="shared" si="1"/>
        <v>1</v>
      </c>
      <c r="G20" s="9">
        <f>'CONTRACTACIO 1r TR 2020'!G20+'CONTRACTACIO 2n TR 2020'!G20+'CONTRACTACIO 3r TR 2020'!G20+'CONTRACTACIO 4t TR 2020'!G20</f>
        <v>2026</v>
      </c>
      <c r="H20" s="20">
        <f t="shared" si="2"/>
        <v>0.6305633364456894</v>
      </c>
      <c r="I20" s="13">
        <f>'CONTRACTACIO 1r TR 2020'!I20+'CONTRACTACIO 2n TR 2020'!I20+'CONTRACTACIO 3r TR 2020'!I20+'CONTRACTACIO 4t TR 2020'!I20</f>
        <v>8783607.0800000001</v>
      </c>
      <c r="J20" s="13">
        <f>'CONTRACTACIO 1r TR 2020'!J20+'CONTRACTACIO 2n TR 2020'!J20+'CONTRACTACIO 3r TR 2020'!J20+'CONTRACTACIO 4t TR 2020'!J20</f>
        <v>10451887.799999999</v>
      </c>
      <c r="K20" s="21">
        <f t="shared" si="3"/>
        <v>0.43956699321505127</v>
      </c>
      <c r="L20" s="9">
        <f>'CONTRACTACIO 1r TR 2020'!L20+'CONTRACTACIO 2n TR 2020'!L20+'CONTRACTACIO 3r TR 2020'!L20+'CONTRACTACIO 4t TR 2020'!L20</f>
        <v>414</v>
      </c>
      <c r="M20" s="20">
        <f t="shared" si="4"/>
        <v>0.59312320916905448</v>
      </c>
      <c r="N20" s="13">
        <f>'CONTRACTACIO 1r TR 2020'!N20+'CONTRACTACIO 2n TR 2020'!N20+'CONTRACTACIO 3r TR 2020'!N20+'CONTRACTACIO 4t TR 2020'!N20</f>
        <v>2181020.52</v>
      </c>
      <c r="O20" s="13">
        <f>'CONTRACTACIO 1r TR 2020'!O20+'CONTRACTACIO 2n TR 2020'!O20+'CONTRACTACIO 3r TR 2020'!O20+'CONTRACTACIO 4t TR 2020'!O20</f>
        <v>2615075.75</v>
      </c>
      <c r="P20" s="21">
        <f t="shared" si="5"/>
        <v>0.88904340948790028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206</v>
      </c>
      <c r="AB20" s="20">
        <f t="shared" si="10"/>
        <v>0.58192090395480223</v>
      </c>
      <c r="AC20" s="13">
        <f>'CONTRACTACIO 1r TR 2020'!X20+'CONTRACTACIO 2n TR 2020'!X20+'CONTRACTACIO 3r TR 2020'!X20+'CONTRACTACIO 4t TR 2020'!X20</f>
        <v>767998.21</v>
      </c>
      <c r="AD20" s="13">
        <f>'CONTRACTACIO 1r TR 2020'!Y20+'CONTRACTACIO 2n TR 2020'!Y20+'CONTRACTACIO 3r TR 2020'!Y20+'CONTRACTACIO 4t TR 2020'!Y20</f>
        <v>898362.87999999989</v>
      </c>
      <c r="AE20" s="21">
        <f t="shared" si="11"/>
        <v>0.15416760378323849</v>
      </c>
    </row>
    <row r="21" spans="1:31" s="42" customFormat="1" ht="39.9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1056</v>
      </c>
      <c r="H21" s="20">
        <f t="shared" si="2"/>
        <v>0.32866479925303455</v>
      </c>
      <c r="I21" s="13">
        <f>'CONTRACTACIO 1r TR 2020'!I21+'CONTRACTACIO 2n TR 2020'!I21+'CONTRACTACIO 3r TR 2020'!I21+'CONTRACTACIO 4t TR 2020'!I21</f>
        <v>380376.61</v>
      </c>
      <c r="J21" s="13">
        <f>'CONTRACTACIO 1r TR 2020'!J21+'CONTRACTACIO 2n TR 2020'!J21+'CONTRACTACIO 3r TR 2020'!J21+'CONTRACTACIO 4t TR 2020'!J21</f>
        <v>423057.72</v>
      </c>
      <c r="K21" s="21">
        <f t="shared" si="3"/>
        <v>1.7792212612234036E-2</v>
      </c>
      <c r="L21" s="9">
        <f>'CONTRACTACIO 1r TR 2020'!L21+'CONTRACTACIO 2n TR 2020'!L21+'CONTRACTACIO 3r TR 2020'!L21+'CONTRACTACIO 4t TR 2020'!L21</f>
        <v>258</v>
      </c>
      <c r="M21" s="20">
        <f t="shared" si="4"/>
        <v>0.36962750716332377</v>
      </c>
      <c r="N21" s="13">
        <f>'CONTRACTACIO 1r TR 2020'!N21+'CONTRACTACIO 2n TR 2020'!N21+'CONTRACTACIO 3r TR 2020'!N21+'CONTRACTACIO 4t TR 2020'!N21</f>
        <v>84610.01999999999</v>
      </c>
      <c r="O21" s="13">
        <f>'CONTRACTACIO 1r TR 2020'!O21+'CONTRACTACIO 2n TR 2020'!O21+'CONTRACTACIO 3r TR 2020'!O21+'CONTRACTACIO 4t TR 2020'!O21</f>
        <v>100680.39</v>
      </c>
      <c r="P21" s="21">
        <f t="shared" si="5"/>
        <v>3.4228162298614681E-2</v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39</v>
      </c>
      <c r="AB21" s="20">
        <f t="shared" si="10"/>
        <v>0.11016949152542373</v>
      </c>
      <c r="AC21" s="13">
        <f>'CONTRACTACIO 1r TR 2020'!X21+'CONTRACTACIO 2n TR 2020'!X21+'CONTRACTACIO 3r TR 2020'!X21+'CONTRACTACIO 4t TR 2020'!X21</f>
        <v>14920.99</v>
      </c>
      <c r="AD21" s="13">
        <f>'CONTRACTACIO 1r TR 2020'!Y21+'CONTRACTACIO 2n TR 2020'!Y21+'CONTRACTACIO 3r TR 2020'!Y21+'CONTRACTACIO 4t TR 2020'!Y21</f>
        <v>15683.289999999999</v>
      </c>
      <c r="AE21" s="21">
        <f t="shared" si="11"/>
        <v>2.691401540029822E-3</v>
      </c>
    </row>
    <row r="22" spans="1:31" s="42" customFormat="1" ht="39.9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26</v>
      </c>
      <c r="C25" s="17">
        <f t="shared" si="12"/>
        <v>1</v>
      </c>
      <c r="D25" s="18">
        <f t="shared" si="12"/>
        <v>351461.23</v>
      </c>
      <c r="E25" s="18">
        <f t="shared" si="12"/>
        <v>425267.66000000003</v>
      </c>
      <c r="F25" s="19">
        <f t="shared" si="12"/>
        <v>1</v>
      </c>
      <c r="G25" s="16">
        <f t="shared" si="12"/>
        <v>3213</v>
      </c>
      <c r="H25" s="17">
        <f t="shared" si="12"/>
        <v>1</v>
      </c>
      <c r="I25" s="18">
        <f t="shared" si="12"/>
        <v>19886433.909999996</v>
      </c>
      <c r="J25" s="18">
        <f t="shared" si="12"/>
        <v>23777690.229999997</v>
      </c>
      <c r="K25" s="19">
        <f t="shared" si="12"/>
        <v>1.0000000000000002</v>
      </c>
      <c r="L25" s="16">
        <f t="shared" si="12"/>
        <v>698</v>
      </c>
      <c r="M25" s="17">
        <f t="shared" si="12"/>
        <v>1</v>
      </c>
      <c r="N25" s="18">
        <f t="shared" si="12"/>
        <v>2455121.2400000002</v>
      </c>
      <c r="O25" s="18">
        <f t="shared" si="12"/>
        <v>2941448.89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354</v>
      </c>
      <c r="AB25" s="17">
        <f t="shared" si="12"/>
        <v>1</v>
      </c>
      <c r="AC25" s="18">
        <f t="shared" si="12"/>
        <v>4928411.33</v>
      </c>
      <c r="AD25" s="18">
        <f t="shared" si="12"/>
        <v>5827183.2599999998</v>
      </c>
      <c r="AE25" s="19">
        <f t="shared" si="12"/>
        <v>0.99999999999999989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58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47</v>
      </c>
      <c r="C34" s="8">
        <f t="shared" ref="C34:C40" si="14">IF(B34,B34/$B$46,"")</f>
        <v>1.09531577720811E-2</v>
      </c>
      <c r="D34" s="10">
        <f t="shared" ref="D34:D43" si="15">D13+I13+N13+S13+X13+AC13</f>
        <v>9231375.7300000004</v>
      </c>
      <c r="E34" s="11">
        <f t="shared" ref="E34:E43" si="16">E13+J13+O13+T13+Y13+AD13</f>
        <v>11169964.129999999</v>
      </c>
      <c r="F34" s="21">
        <f t="shared" ref="F34:F40" si="17">IF(E34,E34/$E$46,"")</f>
        <v>0.33877541593987376</v>
      </c>
      <c r="J34" s="149" t="s">
        <v>3</v>
      </c>
      <c r="K34" s="150"/>
      <c r="L34" s="57">
        <f>B25</f>
        <v>26</v>
      </c>
      <c r="M34" s="8">
        <f t="shared" ref="M34:M39" si="18">IF(L34,L34/$L$40,"")</f>
        <v>6.0591936611512466E-3</v>
      </c>
      <c r="N34" s="58">
        <f>D25</f>
        <v>351461.23</v>
      </c>
      <c r="O34" s="58">
        <f>E25</f>
        <v>425267.66000000003</v>
      </c>
      <c r="P34" s="59">
        <f t="shared" ref="P34:P39" si="19">IF(O34,O34/$O$40,"")</f>
        <v>1.28980027800928E-2</v>
      </c>
    </row>
    <row r="35" spans="1:33" s="25" customFormat="1" ht="30" customHeight="1" x14ac:dyDescent="0.3">
      <c r="A35" s="43" t="s">
        <v>18</v>
      </c>
      <c r="B35" s="12">
        <f t="shared" si="13"/>
        <v>5</v>
      </c>
      <c r="C35" s="8">
        <f t="shared" si="14"/>
        <v>1.1652295502213937E-3</v>
      </c>
      <c r="D35" s="13">
        <f t="shared" si="15"/>
        <v>244794.34000000003</v>
      </c>
      <c r="E35" s="14">
        <f t="shared" si="16"/>
        <v>296201.15000000002</v>
      </c>
      <c r="F35" s="21">
        <f t="shared" si="17"/>
        <v>8.9835264129105984E-3</v>
      </c>
      <c r="J35" s="145" t="s">
        <v>1</v>
      </c>
      <c r="K35" s="146"/>
      <c r="L35" s="60">
        <f>G25</f>
        <v>3213</v>
      </c>
      <c r="M35" s="8">
        <f t="shared" si="18"/>
        <v>0.74877650897226755</v>
      </c>
      <c r="N35" s="61">
        <f>I25</f>
        <v>19886433.909999996</v>
      </c>
      <c r="O35" s="61">
        <f>J25</f>
        <v>23777690.229999997</v>
      </c>
      <c r="P35" s="59">
        <f t="shared" si="19"/>
        <v>0.7211569172476584</v>
      </c>
    </row>
    <row r="36" spans="1:33" s="25" customFormat="1" ht="30" customHeight="1" x14ac:dyDescent="0.3">
      <c r="A36" s="43" t="s">
        <v>19</v>
      </c>
      <c r="B36" s="12">
        <f t="shared" si="13"/>
        <v>1</v>
      </c>
      <c r="C36" s="8">
        <f t="shared" si="14"/>
        <v>2.3304591004427873E-4</v>
      </c>
      <c r="D36" s="13">
        <f t="shared" si="15"/>
        <v>6600</v>
      </c>
      <c r="E36" s="14">
        <f t="shared" si="16"/>
        <v>7986</v>
      </c>
      <c r="F36" s="21">
        <f t="shared" si="17"/>
        <v>2.4220851922250822E-4</v>
      </c>
      <c r="J36" s="145" t="s">
        <v>2</v>
      </c>
      <c r="K36" s="146"/>
      <c r="L36" s="60">
        <f>L25</f>
        <v>698</v>
      </c>
      <c r="M36" s="8">
        <f t="shared" si="18"/>
        <v>0.16266604521090655</v>
      </c>
      <c r="N36" s="61">
        <f>N25</f>
        <v>2455121.2400000002</v>
      </c>
      <c r="O36" s="61">
        <f>O25</f>
        <v>2941448.89</v>
      </c>
      <c r="P36" s="59">
        <f t="shared" si="19"/>
        <v>8.9211617833156828E-2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354</v>
      </c>
      <c r="M38" s="8">
        <f t="shared" si="18"/>
        <v>8.2498252155674662E-2</v>
      </c>
      <c r="N38" s="61">
        <f>AC25</f>
        <v>4928411.33</v>
      </c>
      <c r="O38" s="61">
        <f>AD25</f>
        <v>5827183.2599999998</v>
      </c>
      <c r="P38" s="59">
        <f t="shared" si="19"/>
        <v>0.17673346213909191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117</v>
      </c>
      <c r="C39" s="8">
        <f t="shared" si="14"/>
        <v>2.7266371475180611E-2</v>
      </c>
      <c r="D39" s="13">
        <f t="shared" si="15"/>
        <v>4914614.2200000007</v>
      </c>
      <c r="E39" s="22">
        <f t="shared" si="16"/>
        <v>5810594.8200000003</v>
      </c>
      <c r="F39" s="21">
        <f t="shared" si="17"/>
        <v>0.1762303490050309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96</v>
      </c>
      <c r="C40" s="8">
        <f t="shared" si="14"/>
        <v>2.2372407364250758E-2</v>
      </c>
      <c r="D40" s="13">
        <f t="shared" si="15"/>
        <v>660048.76</v>
      </c>
      <c r="E40" s="23">
        <f t="shared" si="16"/>
        <v>756828.45</v>
      </c>
      <c r="F40" s="21">
        <f t="shared" si="17"/>
        <v>2.2953956696715013E-2</v>
      </c>
      <c r="G40" s="25"/>
      <c r="H40" s="25"/>
      <c r="I40" s="25"/>
      <c r="J40" s="147" t="s">
        <v>0</v>
      </c>
      <c r="K40" s="148"/>
      <c r="L40" s="83">
        <f>SUM(L34:L39)</f>
        <v>4291</v>
      </c>
      <c r="M40" s="17">
        <f>SUM(M34:M39)</f>
        <v>1</v>
      </c>
      <c r="N40" s="84">
        <f>SUM(N34:N39)</f>
        <v>27621427.709999993</v>
      </c>
      <c r="O40" s="85">
        <f>SUM(O34:O39)</f>
        <v>32971590.039999999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2672</v>
      </c>
      <c r="C41" s="8">
        <f>IF(B41,B41/$B$46,"")</f>
        <v>0.62269867163831272</v>
      </c>
      <c r="D41" s="13">
        <f t="shared" si="15"/>
        <v>12084087.039999999</v>
      </c>
      <c r="E41" s="23">
        <f t="shared" si="16"/>
        <v>14390594.09</v>
      </c>
      <c r="F41" s="21">
        <f>IF(E41,E41/$E$46,"")</f>
        <v>0.43645435578150238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1353</v>
      </c>
      <c r="C42" s="8">
        <f>IF(B42,B42/$B$46,"")</f>
        <v>0.3153111162899091</v>
      </c>
      <c r="D42" s="13">
        <f t="shared" si="15"/>
        <v>479907.62</v>
      </c>
      <c r="E42" s="14">
        <f t="shared" si="16"/>
        <v>539421.4</v>
      </c>
      <c r="F42" s="21">
        <f>IF(E42,E42/$E$46,"")</f>
        <v>1.6360187644744839E-2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4291</v>
      </c>
      <c r="C46" s="17">
        <f>SUM(C34:C45)</f>
        <v>1</v>
      </c>
      <c r="D46" s="18">
        <f>SUM(D34:D45)</f>
        <v>27621427.710000001</v>
      </c>
      <c r="E46" s="18">
        <f>SUM(E34:E45)</f>
        <v>32971590.039999999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5</vt:i4>
      </vt:variant>
    </vt:vector>
  </HeadingPairs>
  <TitlesOfParts>
    <vt:vector size="11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Full1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2021-02-26T11:45:33Z</dcterms:modified>
</cp:coreProperties>
</file>