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2" tabRatio="700" activeTab="4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/>
</workbook>
</file>

<file path=xl/calcChain.xml><?xml version="1.0" encoding="utf-8"?>
<calcChain xmlns="http://schemas.openxmlformats.org/spreadsheetml/2006/main"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E44" i="7" l="1"/>
  <c r="F44" i="7" s="1"/>
  <c r="D44" i="7"/>
  <c r="B44" i="7"/>
  <c r="C44" i="7" s="1"/>
  <c r="B8" i="7"/>
  <c r="B8" i="6"/>
  <c r="B8" i="5"/>
  <c r="B8" i="4"/>
  <c r="AD22" i="7" l="1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C13" i="4"/>
  <c r="B25" i="1"/>
  <c r="B16" i="7"/>
  <c r="C16" i="7" s="1"/>
  <c r="D16" i="7"/>
  <c r="J24" i="7"/>
  <c r="E24" i="7"/>
  <c r="O24" i="7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U18" i="7"/>
  <c r="R15" i="7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5" i="6"/>
  <c r="P16" i="6"/>
  <c r="P18" i="6"/>
  <c r="M14" i="6"/>
  <c r="M16" i="6"/>
  <c r="M21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K16" i="5" s="1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6" i="5"/>
  <c r="M17" i="5"/>
  <c r="M18" i="5"/>
  <c r="M19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 s="1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19" i="4" s="1"/>
  <c r="M15" i="4"/>
  <c r="M16" i="4"/>
  <c r="M17" i="4"/>
  <c r="M18" i="4"/>
  <c r="M24" i="4"/>
  <c r="J25" i="4"/>
  <c r="K16" i="4"/>
  <c r="K17" i="4"/>
  <c r="I25" i="4"/>
  <c r="N35" i="4" s="1"/>
  <c r="G25" i="4"/>
  <c r="H21" i="4" s="1"/>
  <c r="H16" i="4"/>
  <c r="H17" i="4"/>
  <c r="E25" i="4"/>
  <c r="F18" i="4" s="1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22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19" i="1"/>
  <c r="P17" i="1"/>
  <c r="P15" i="1"/>
  <c r="M24" i="1"/>
  <c r="M19" i="1"/>
  <c r="M17" i="1"/>
  <c r="M16" i="1"/>
  <c r="M15" i="1"/>
  <c r="K24" i="1"/>
  <c r="K17" i="1"/>
  <c r="K16" i="1"/>
  <c r="K15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 s="1"/>
  <c r="AC25" i="1"/>
  <c r="N39" i="1" s="1"/>
  <c r="AB13" i="1"/>
  <c r="AA25" i="1"/>
  <c r="L39" i="1" s="1"/>
  <c r="M39" i="1" s="1"/>
  <c r="W13" i="1"/>
  <c r="U13" i="1"/>
  <c r="U14" i="1"/>
  <c r="U15" i="1"/>
  <c r="U16" i="1"/>
  <c r="U17" i="1"/>
  <c r="U18" i="1"/>
  <c r="U19" i="1"/>
  <c r="U20" i="1"/>
  <c r="U21" i="1"/>
  <c r="T25" i="1"/>
  <c r="O37" i="1" s="1"/>
  <c r="S25" i="1"/>
  <c r="N37" i="1" s="1"/>
  <c r="R13" i="1"/>
  <c r="F14" i="1"/>
  <c r="F15" i="1"/>
  <c r="F16" i="1"/>
  <c r="F17" i="1"/>
  <c r="F18" i="1"/>
  <c r="F19" i="1"/>
  <c r="F21" i="1"/>
  <c r="P21" i="6" l="1"/>
  <c r="P13" i="6"/>
  <c r="M21" i="4"/>
  <c r="H19" i="1"/>
  <c r="K13" i="1"/>
  <c r="K14" i="1"/>
  <c r="K18" i="1"/>
  <c r="M24" i="6"/>
  <c r="M20" i="6"/>
  <c r="M15" i="6"/>
  <c r="M19" i="6"/>
  <c r="P24" i="6"/>
  <c r="P20" i="6"/>
  <c r="M21" i="5"/>
  <c r="M14" i="5"/>
  <c r="M15" i="5"/>
  <c r="M20" i="5"/>
  <c r="P20" i="5"/>
  <c r="AB20" i="5"/>
  <c r="AB25" i="5" s="1"/>
  <c r="P13" i="1"/>
  <c r="P21" i="1"/>
  <c r="M21" i="1"/>
  <c r="K19" i="1"/>
  <c r="K20" i="1"/>
  <c r="M18" i="1"/>
  <c r="M13" i="1"/>
  <c r="M14" i="1"/>
  <c r="P18" i="1"/>
  <c r="P14" i="1"/>
  <c r="P20" i="1"/>
  <c r="Z20" i="1"/>
  <c r="Z13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O35" i="1"/>
  <c r="D46" i="1"/>
  <c r="E46" i="1"/>
  <c r="F45" i="1" s="1"/>
  <c r="H20" i="6"/>
  <c r="H19" i="6"/>
  <c r="M18" i="6"/>
  <c r="M13" i="6"/>
  <c r="P19" i="6"/>
  <c r="P14" i="6"/>
  <c r="Z21" i="6"/>
  <c r="L35" i="6"/>
  <c r="L40" i="6" s="1"/>
  <c r="M36" i="6" s="1"/>
  <c r="H22" i="6"/>
  <c r="O35" i="6"/>
  <c r="O40" i="6" s="1"/>
  <c r="P35" i="6" s="1"/>
  <c r="K22" i="6"/>
  <c r="AB25" i="6"/>
  <c r="AE25" i="6"/>
  <c r="M13" i="5"/>
  <c r="L35" i="5"/>
  <c r="L40" i="5" s="1"/>
  <c r="M39" i="5" s="1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U25" i="1"/>
  <c r="B46" i="1"/>
  <c r="C42" i="1" s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O37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C42" i="5" s="1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20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C42" i="4" s="1"/>
  <c r="O36" i="4"/>
  <c r="P20" i="4"/>
  <c r="N40" i="4"/>
  <c r="D46" i="4"/>
  <c r="L36" i="4"/>
  <c r="O25" i="7"/>
  <c r="P18" i="7" s="1"/>
  <c r="L35" i="4"/>
  <c r="E46" i="4"/>
  <c r="F43" i="4" s="1"/>
  <c r="J25" i="7"/>
  <c r="K22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H22" i="7" s="1"/>
  <c r="K25" i="1" l="1"/>
  <c r="C42" i="6"/>
  <c r="M25" i="6"/>
  <c r="M25" i="5"/>
  <c r="P24" i="7"/>
  <c r="M24" i="7"/>
  <c r="M21" i="7"/>
  <c r="M25" i="1"/>
  <c r="P25" i="1"/>
  <c r="F41" i="1"/>
  <c r="Z25" i="1"/>
  <c r="AE13" i="7"/>
  <c r="H21" i="7"/>
  <c r="F38" i="1"/>
  <c r="P17" i="7"/>
  <c r="P16" i="7"/>
  <c r="F37" i="4"/>
  <c r="Z16" i="7"/>
  <c r="P39" i="1"/>
  <c r="F37" i="1"/>
  <c r="M16" i="7"/>
  <c r="O40" i="5"/>
  <c r="P36" i="5" s="1"/>
  <c r="F25" i="1"/>
  <c r="F43" i="1"/>
  <c r="F44" i="1"/>
  <c r="F24" i="7"/>
  <c r="C25" i="1"/>
  <c r="C22" i="7"/>
  <c r="C23" i="7"/>
  <c r="C40" i="1"/>
  <c r="C44" i="1"/>
  <c r="Z25" i="6"/>
  <c r="Z25" i="4"/>
  <c r="O40" i="1"/>
  <c r="P36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7" i="5"/>
  <c r="C25" i="5"/>
  <c r="AE25" i="5"/>
  <c r="C36" i="4"/>
  <c r="C43" i="4"/>
  <c r="P25" i="4"/>
  <c r="W25" i="4"/>
  <c r="K25" i="4"/>
  <c r="C41" i="1"/>
  <c r="C45" i="1"/>
  <c r="C37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O39" i="7"/>
  <c r="Z21" i="7"/>
  <c r="Z25" i="7" s="1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D46" i="7"/>
  <c r="M14" i="7"/>
  <c r="L34" i="7"/>
  <c r="L38" i="7"/>
  <c r="B46" i="7"/>
  <c r="C42" i="7" s="1"/>
  <c r="H15" i="7"/>
  <c r="H19" i="7"/>
  <c r="H16" i="7"/>
  <c r="H20" i="7"/>
  <c r="L35" i="7"/>
  <c r="H13" i="7"/>
  <c r="H14" i="7"/>
  <c r="H18" i="7"/>
  <c r="H24" i="7"/>
  <c r="P35" i="5" l="1"/>
  <c r="P39" i="5"/>
  <c r="P38" i="1"/>
  <c r="P35" i="1"/>
  <c r="P34" i="1"/>
  <c r="P37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P40" i="6"/>
  <c r="C46" i="6"/>
  <c r="C46" i="5"/>
  <c r="F25" i="7"/>
  <c r="F46" i="5"/>
  <c r="M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5" l="1"/>
  <c r="P40" i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<sst xmlns="http://schemas.openxmlformats.org/spreadsheetml/2006/main" count="466" uniqueCount="66">
  <si>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</si>
  <si>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</si>
  <si>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</si>
  <si>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</si>
  <si>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</si>
  <si>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</si>
  <si>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</si>
  <si>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</si>
  <si>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</si>
  <si>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</si>
  <si>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</si>
  <si>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</si>
  <si>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</si>
  <si>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</si>
  <si>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</si>
  <si>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</si>
  <si>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</si>
  <si>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</si>
  <si>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</si>
  <si>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</si>
  <si>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</si>
  <si>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</si>
  <si>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</si>
  <si>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</si>
  <si>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</si>
  <si>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</si>
  <si>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</si>
  <si>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</si>
  <si>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</si>
  <si>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</si>
  <si>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</si>
  <si>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</si>
  <si>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</si>
  <si>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</si>
  <si>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</si>
  <si>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</si>
  <si>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</si>
  <si>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</si>
  <si>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</si>
  <si>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</si>
  <si>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</si>
  <si>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</si>
  <si>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</si>
  <si>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</si>
  <si>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</si>
  <si>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</si>
  <si>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</si>
  <si>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</si>
  <si>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</si>
  <si>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</si>
  <si>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</si>
  <si>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</si>
  <si>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</si>
  <si>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</si>
  <si>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</si>
  <si>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</si>
  <si>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</si>
  <si>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</si>
  <si>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</si>
  <si>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</si>
  <si>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</si>
  <si>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</si>
  <si>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</si>
  <si>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https://bcnroc.ajuntament.barcelona.cat/jspui/bitstream/11703/117122/5/GM_Pressupost_2020.pdf</t>
  </si>
  <si>
    <t>INSTITUT MUNICIPAL D'INFORMÀTICA</t>
  </si>
  <si>
    <t>28/10/220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</si>
</sst>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2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9" fontId="12" fillId="0" borderId="0" applyFont="0" applyFill="0" applyBorder="0" applyAlignment="0" applyProtection="0"/>
    <xf numFmtId="0" fontId="51" fillId="0" borderId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68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2 2" xfId="63"/>
    <cellStyle name="Normal 2 3" xfId="64"/>
    <cellStyle name="Normal 3" xfId="45"/>
    <cellStyle name="Normal 3 2" xfId="61"/>
    <cellStyle name="Normal 4" xfId="60"/>
    <cellStyle name="Normal 4 2" xfId="62"/>
    <cellStyle name="Normal 5" xfId="65"/>
    <cellStyle name="Normal 6" xfId="67"/>
    <cellStyle name="Nota" xfId="17" builtinId="10" customBuiltin="1"/>
    <cellStyle name="Nota 2" xfId="46"/>
    <cellStyle name="Percentatge" xfId="1" builtinId="5"/>
    <cellStyle name="Percentatge 2" xfId="66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2"/>
                <c:pt idx="0">
                  <c:v>30</c:v>
                </c:pt>
                <c:pt idx="1">
                  <c:v>29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23</c:v>
                </c:pt>
                <c:pt idx="6">
                  <c:v>9</c:v>
                </c:pt>
                <c:pt idx="7">
                  <c:v>64</c:v>
                </c:pt>
                <c:pt idx="8">
                  <c:v>54</c:v>
                </c:pt>
                <c:pt idx="9">
                  <c:v>0</c:v>
                </c:pt>
                <c:pt idx="10">
                  <c:v>0</c:v>
                </c:pt>
                <c:pt idx="11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2"/>
                <c:pt idx="0">
                  <c:v>33370428.959999997</c:v>
                </c:pt>
                <c:pt idx="1">
                  <c:v>1920523.4300000002</c:v>
                </c:pt>
                <c:pt idx="2">
                  <c:v>153828.76</c:v>
                </c:pt>
                <c:pt idx="3">
                  <c:v>160864.24</c:v>
                </c:pt>
                <c:pt idx="4">
                  <c:v>0</c:v>
                </c:pt>
                <c:pt idx="5">
                  <c:v>4364944.7899999991</c:v>
                </c:pt>
                <c:pt idx="6">
                  <c:v>116607.19</c:v>
                </c:pt>
                <c:pt idx="7">
                  <c:v>774426.46000000008</c:v>
                </c:pt>
                <c:pt idx="8">
                  <c:v>68648.17</c:v>
                </c:pt>
                <c:pt idx="9">
                  <c:v>0</c:v>
                </c:pt>
                <c:pt idx="10">
                  <c:v>0</c:v>
                </c:pt>
                <c:pt idx="11">
                  <c:v>3949860.64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167</c:v>
                </c:pt>
                <c:pt idx="2">
                  <c:v>78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21517673.719999995</c:v>
                </c:pt>
                <c:pt idx="2">
                  <c:v>23350358.920000002</c:v>
                </c:pt>
                <c:pt idx="3">
                  <c:v>0</c:v>
                </c:pt>
                <c:pt idx="4">
                  <c:v>4840</c:v>
                </c:pt>
                <c:pt idx="5">
                  <c:v>7260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0" zoomScale="90" zoomScaleNormal="90" workbookViewId="0">
      <selection activeCell="O22" sqref="O22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x14ac:dyDescent="0.3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3"/>
      <c r="I7" s="90" t="s">
        <v>52</v>
      </c>
      <c r="J7" s="91">
        <v>43921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64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29.95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8.950000000000003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6</v>
      </c>
      <c r="H13" s="20">
        <f t="shared" ref="H13:H24" si="2">IF(G13,G13/$G$25,"")</f>
        <v>0.17647058823529413</v>
      </c>
      <c r="I13" s="4">
        <v>1075541.3499999999</v>
      </c>
      <c r="J13" s="5">
        <v>1301405.0299999998</v>
      </c>
      <c r="K13" s="21">
        <f t="shared" ref="K13:K24" si="3">IF(J13,J13/$J$25,"")</f>
        <v>0.57442833522642933</v>
      </c>
      <c r="L13" s="1">
        <v>1</v>
      </c>
      <c r="M13" s="20">
        <f t="shared" ref="M13:M24" si="4">IF(L13,L13/$L$25,"")</f>
        <v>8.3333333333333329E-2</v>
      </c>
      <c r="N13" s="4">
        <v>87651.23</v>
      </c>
      <c r="O13" s="5">
        <v>106057.99</v>
      </c>
      <c r="P13" s="21">
        <f t="shared" ref="P13:P24" si="5">IF(O13,O13/$O$25,"")</f>
        <v>0.26251988769401213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4</v>
      </c>
      <c r="H14" s="20">
        <f t="shared" si="2"/>
        <v>0.11764705882352941</v>
      </c>
      <c r="I14" s="6">
        <v>354175.88</v>
      </c>
      <c r="J14" s="7">
        <v>428552.81</v>
      </c>
      <c r="K14" s="21">
        <f t="shared" si="3"/>
        <v>0.18915930976915643</v>
      </c>
      <c r="L14" s="2">
        <v>2</v>
      </c>
      <c r="M14" s="20">
        <f t="shared" si="4"/>
        <v>0.16666666666666666</v>
      </c>
      <c r="N14" s="6">
        <v>65664</v>
      </c>
      <c r="O14" s="7">
        <v>79453.440000000002</v>
      </c>
      <c r="P14" s="21">
        <f t="shared" si="5"/>
        <v>0.19666701344899082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5.8823529411764705E-2</v>
      </c>
      <c r="I18" s="69">
        <v>392491.51</v>
      </c>
      <c r="J18" s="70">
        <v>474914.73</v>
      </c>
      <c r="K18" s="67">
        <f t="shared" si="3"/>
        <v>0.209623039284249</v>
      </c>
      <c r="L18" s="71">
        <v>5</v>
      </c>
      <c r="M18" s="66">
        <f t="shared" si="4"/>
        <v>0.41666666666666669</v>
      </c>
      <c r="N18" s="69">
        <v>163441.68</v>
      </c>
      <c r="O18" s="70">
        <v>197764.43</v>
      </c>
      <c r="P18" s="67">
        <f t="shared" si="5"/>
        <v>0.48951612182609083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8.8235294117647065E-2</v>
      </c>
      <c r="I19" s="6">
        <v>3404.96</v>
      </c>
      <c r="J19" s="7">
        <v>4120</v>
      </c>
      <c r="K19" s="21">
        <f t="shared" si="3"/>
        <v>1.8185305009408865E-3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</v>
      </c>
      <c r="H20" s="66">
        <f t="shared" si="2"/>
        <v>8.8235294117647065E-2</v>
      </c>
      <c r="I20" s="69">
        <v>35349</v>
      </c>
      <c r="J20" s="70">
        <v>42772.29</v>
      </c>
      <c r="K20" s="67">
        <f t="shared" si="3"/>
        <v>1.8879299504875938E-2</v>
      </c>
      <c r="L20" s="68">
        <v>3</v>
      </c>
      <c r="M20" s="66">
        <f t="shared" si="4"/>
        <v>0.25</v>
      </c>
      <c r="N20" s="69">
        <v>16715</v>
      </c>
      <c r="O20" s="70">
        <v>20225.150000000001</v>
      </c>
      <c r="P20" s="67">
        <f t="shared" si="5"/>
        <v>5.0062273541055698E-2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</v>
      </c>
      <c r="W20" s="66">
        <f t="shared" si="8"/>
        <v>1</v>
      </c>
      <c r="X20" s="4">
        <v>4000</v>
      </c>
      <c r="Y20" s="5">
        <v>4840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3">
      <c r="A21" s="95" t="s">
        <v>57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16</v>
      </c>
      <c r="H21" s="20">
        <f t="shared" si="2"/>
        <v>0.47058823529411764</v>
      </c>
      <c r="I21" s="98">
        <v>10894.39</v>
      </c>
      <c r="J21" s="98">
        <v>13800.66</v>
      </c>
      <c r="K21" s="21">
        <f t="shared" si="3"/>
        <v>6.0914857143482652E-3</v>
      </c>
      <c r="L21" s="2">
        <v>1</v>
      </c>
      <c r="M21" s="20">
        <f t="shared" si="4"/>
        <v>8.3333333333333329E-2</v>
      </c>
      <c r="N21" s="6">
        <v>302.35000000000002</v>
      </c>
      <c r="O21" s="7">
        <v>498.82</v>
      </c>
      <c r="P21" s="21">
        <f t="shared" si="5"/>
        <v>1.2347034898504783E-3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.049999999999997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34</v>
      </c>
      <c r="H25" s="17">
        <f t="shared" si="12"/>
        <v>1</v>
      </c>
      <c r="I25" s="18">
        <f t="shared" si="12"/>
        <v>1871857.0899999999</v>
      </c>
      <c r="J25" s="18">
        <f t="shared" si="12"/>
        <v>2265565.52</v>
      </c>
      <c r="K25" s="19">
        <f t="shared" si="12"/>
        <v>0.99999999999999989</v>
      </c>
      <c r="L25" s="16">
        <f t="shared" si="12"/>
        <v>12</v>
      </c>
      <c r="M25" s="17">
        <f t="shared" si="12"/>
        <v>1</v>
      </c>
      <c r="N25" s="18">
        <f t="shared" si="12"/>
        <v>333774.25999999995</v>
      </c>
      <c r="O25" s="18">
        <f t="shared" si="12"/>
        <v>403999.83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1</v>
      </c>
      <c r="W25" s="17">
        <f t="shared" si="12"/>
        <v>1</v>
      </c>
      <c r="X25" s="18">
        <f t="shared" si="12"/>
        <v>4000</v>
      </c>
      <c r="Y25" s="18">
        <f t="shared" si="12"/>
        <v>4840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">
      <c r="B26" s="26"/>
      <c r="H26" s="26"/>
      <c r="N26" s="26"/>
    </row>
    <row r="27" spans="1:31" s="49" customFormat="1" ht="34.200000000000003" customHeight="1" x14ac:dyDescent="0.3">
      <c r="A27" s="125" t="s">
        <v>61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8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3">
      <c r="A34" s="41" t="s">
        <v>25</v>
      </c>
      <c r="B34" s="9">
        <f t="shared" ref="B34:B45" si="13">B13+G13+L13+Q13+AA13+V13</f>
        <v>7</v>
      </c>
      <c r="C34" s="8">
        <f t="shared" ref="C34:C43" si="14">IF(B34,B34/$B$46,"")</f>
        <v>0.14893617021276595</v>
      </c>
      <c r="D34" s="10">
        <f t="shared" ref="D34:D45" si="15">D13+I13+N13+S13+AC13+X13</f>
        <v>1163192.5799999998</v>
      </c>
      <c r="E34" s="11">
        <f t="shared" ref="E34:E45" si="16">E13+J13+O13+T13+AD13+Y13</f>
        <v>1407463.0199999998</v>
      </c>
      <c r="F34" s="21">
        <f t="shared" ref="F34:F43" si="17">IF(E34,E34/$E$46,"")</f>
        <v>0.52627138963807407</v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29.95" customHeight="1" x14ac:dyDescent="0.3">
      <c r="A35" s="43" t="s">
        <v>18</v>
      </c>
      <c r="B35" s="12">
        <f t="shared" si="13"/>
        <v>6</v>
      </c>
      <c r="C35" s="8">
        <f t="shared" si="14"/>
        <v>0.1276595744680851</v>
      </c>
      <c r="D35" s="13">
        <f t="shared" si="15"/>
        <v>419839.88</v>
      </c>
      <c r="E35" s="14">
        <f t="shared" si="16"/>
        <v>508006.25</v>
      </c>
      <c r="F35" s="21">
        <f t="shared" si="17"/>
        <v>0.18995110445766947</v>
      </c>
      <c r="J35" s="145" t="s">
        <v>1</v>
      </c>
      <c r="K35" s="146"/>
      <c r="L35" s="60">
        <f>G25</f>
        <v>34</v>
      </c>
      <c r="M35" s="8">
        <f t="shared" si="18"/>
        <v>0.72340425531914898</v>
      </c>
      <c r="N35" s="61">
        <f>I25</f>
        <v>1871857.0899999999</v>
      </c>
      <c r="O35" s="61">
        <f>J25</f>
        <v>2265565.52</v>
      </c>
      <c r="P35" s="59">
        <f t="shared" si="19"/>
        <v>0.84712869722609552</v>
      </c>
    </row>
    <row r="36" spans="1:33" ht="29.95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12</v>
      </c>
      <c r="M36" s="8">
        <f t="shared" si="18"/>
        <v>0.25531914893617019</v>
      </c>
      <c r="N36" s="61">
        <f>N25</f>
        <v>333774.25999999995</v>
      </c>
      <c r="O36" s="61">
        <f>O25</f>
        <v>403999.83</v>
      </c>
      <c r="P36" s="59">
        <f t="shared" si="19"/>
        <v>0.15106155467420077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1</v>
      </c>
      <c r="M38" s="8">
        <f t="shared" si="18"/>
        <v>2.1276595744680851E-2</v>
      </c>
      <c r="N38" s="61">
        <f>X25</f>
        <v>4000</v>
      </c>
      <c r="O38" s="61">
        <f>Y25</f>
        <v>4840</v>
      </c>
      <c r="P38" s="59">
        <f t="shared" si="19"/>
        <v>1.8097480997037341E-3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13"/>
        <v>7</v>
      </c>
      <c r="C39" s="8">
        <f t="shared" si="14"/>
        <v>0.14893617021276595</v>
      </c>
      <c r="D39" s="13">
        <f t="shared" si="15"/>
        <v>555933.18999999994</v>
      </c>
      <c r="E39" s="22">
        <f t="shared" si="16"/>
        <v>672679.15999999992</v>
      </c>
      <c r="F39" s="21">
        <f t="shared" si="17"/>
        <v>0.25152475857857526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3</v>
      </c>
      <c r="C40" s="8">
        <f t="shared" si="14"/>
        <v>6.3829787234042548E-2</v>
      </c>
      <c r="D40" s="13">
        <f t="shared" si="15"/>
        <v>3404.96</v>
      </c>
      <c r="E40" s="23">
        <f t="shared" si="16"/>
        <v>4120</v>
      </c>
      <c r="F40" s="21">
        <f t="shared" si="17"/>
        <v>1.5405293741279722E-3</v>
      </c>
      <c r="G40" s="25"/>
      <c r="J40" s="147" t="s">
        <v>0</v>
      </c>
      <c r="K40" s="148"/>
      <c r="L40" s="83">
        <f>SUM(L34:L39)</f>
        <v>47</v>
      </c>
      <c r="M40" s="17">
        <f>SUM(M34:M39)</f>
        <v>1</v>
      </c>
      <c r="N40" s="84">
        <f>SUM(N34:N39)</f>
        <v>2209631.3499999996</v>
      </c>
      <c r="O40" s="85">
        <f>SUM(O34:O39)</f>
        <v>2674405.35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7</v>
      </c>
      <c r="C41" s="8">
        <f t="shared" si="14"/>
        <v>0.14893617021276595</v>
      </c>
      <c r="D41" s="13">
        <f t="shared" si="15"/>
        <v>56064</v>
      </c>
      <c r="E41" s="23">
        <f t="shared" si="16"/>
        <v>67837.440000000002</v>
      </c>
      <c r="F41" s="21">
        <f t="shared" si="17"/>
        <v>2.5365429365447542E-2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95" t="s">
        <v>56</v>
      </c>
      <c r="B42" s="12">
        <f t="shared" si="13"/>
        <v>17</v>
      </c>
      <c r="C42" s="8">
        <f t="shared" si="14"/>
        <v>0.36170212765957449</v>
      </c>
      <c r="D42" s="13">
        <f t="shared" si="15"/>
        <v>11196.74</v>
      </c>
      <c r="E42" s="14">
        <f t="shared" si="16"/>
        <v>14299.48</v>
      </c>
      <c r="F42" s="21">
        <f t="shared" si="17"/>
        <v>5.3467885861056934E-3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7" t="s">
        <v>62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47</v>
      </c>
      <c r="C46" s="17">
        <f>SUM(C34:C45)</f>
        <v>1</v>
      </c>
      <c r="D46" s="18">
        <f>SUM(D34:D45)</f>
        <v>2209631.35</v>
      </c>
      <c r="E46" s="18">
        <f>SUM(E34:E45)</f>
        <v>2674405.3499999996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80" zoomScaleNormal="80" workbookViewId="0">
      <selection activeCell="M21" sqref="M21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47</v>
      </c>
      <c r="C7" s="32"/>
      <c r="D7" s="32"/>
      <c r="E7" s="32"/>
      <c r="F7" s="32"/>
      <c r="G7" s="33"/>
      <c r="H7" s="73"/>
      <c r="I7" s="90" t="s">
        <v>52</v>
      </c>
      <c r="J7" s="91">
        <v>44102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3" t="str">
        <f>'CONTRACTACIO 1r TR 2020'!B8</f>
        <v>INSTITUT MUNICIPAL D'INFORMÀTICA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29.95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8.950000000000003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>
        <v>1</v>
      </c>
      <c r="M13" s="20">
        <f t="shared" ref="M13:M21" si="4">IF(L13,L13/$L$25,"")</f>
        <v>4.1666666666666664E-2</v>
      </c>
      <c r="N13" s="4">
        <v>3152456.82</v>
      </c>
      <c r="O13" s="5">
        <v>3814472.76</v>
      </c>
      <c r="P13" s="21">
        <f t="shared" ref="P13:P21" si="5">IF(O13,O13/$O$25,"")</f>
        <v>0.49387410217785782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3.7037037037037035E-2</v>
      </c>
      <c r="I14" s="6">
        <v>24789.66</v>
      </c>
      <c r="J14" s="7">
        <v>29995.49</v>
      </c>
      <c r="K14" s="21">
        <f t="shared" si="3"/>
        <v>5.3704615261103747E-2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7.407407407407407E-2</v>
      </c>
      <c r="I18" s="69">
        <v>95770.58</v>
      </c>
      <c r="J18" s="70">
        <v>115882.4</v>
      </c>
      <c r="K18" s="67">
        <f t="shared" si="3"/>
        <v>0.20747851452112728</v>
      </c>
      <c r="L18" s="71">
        <v>1</v>
      </c>
      <c r="M18" s="66">
        <f t="shared" si="4"/>
        <v>4.1666666666666664E-2</v>
      </c>
      <c r="N18" s="69">
        <v>625665.18999999994</v>
      </c>
      <c r="O18" s="70">
        <v>757054.88</v>
      </c>
      <c r="P18" s="67">
        <f t="shared" si="5"/>
        <v>9.8018736188160885E-2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</v>
      </c>
      <c r="H20" s="66">
        <f t="shared" si="2"/>
        <v>0.25925925925925924</v>
      </c>
      <c r="I20" s="69">
        <v>70464.92</v>
      </c>
      <c r="J20" s="70">
        <v>85262.55</v>
      </c>
      <c r="K20" s="21">
        <f t="shared" si="3"/>
        <v>0.15265603075431078</v>
      </c>
      <c r="L20" s="68">
        <v>1</v>
      </c>
      <c r="M20" s="66">
        <f t="shared" si="4"/>
        <v>4.1666666666666664E-2</v>
      </c>
      <c r="N20" s="69">
        <v>14200</v>
      </c>
      <c r="O20" s="70">
        <v>17182</v>
      </c>
      <c r="P20" s="67">
        <f t="shared" si="5"/>
        <v>2.2246180160478989E-3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6</v>
      </c>
      <c r="H21" s="20">
        <f t="shared" si="2"/>
        <v>0.22222222222222221</v>
      </c>
      <c r="I21" s="6">
        <v>3692.81</v>
      </c>
      <c r="J21" s="7">
        <v>10740.42</v>
      </c>
      <c r="K21" s="21">
        <f t="shared" si="3"/>
        <v>1.922989502230715E-2</v>
      </c>
      <c r="L21" s="2">
        <v>1</v>
      </c>
      <c r="M21" s="20">
        <f t="shared" si="4"/>
        <v>4.1666666666666664E-2</v>
      </c>
      <c r="N21" s="6">
        <v>1113.96</v>
      </c>
      <c r="O21" s="7">
        <v>1347.89</v>
      </c>
      <c r="P21" s="21">
        <f t="shared" si="5"/>
        <v>1.7451637630373662E-4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>
        <v>11</v>
      </c>
      <c r="H24" s="66">
        <f t="shared" ref="H24" si="23">IF(G24,G24/$G$25,"")</f>
        <v>0.40740740740740738</v>
      </c>
      <c r="I24" s="69">
        <v>261691.21</v>
      </c>
      <c r="J24" s="70">
        <v>316646.37</v>
      </c>
      <c r="K24" s="67">
        <f t="shared" ref="K24" si="24">IF(J24,J24/$J$25,"")</f>
        <v>0.56693094444115111</v>
      </c>
      <c r="L24" s="68">
        <v>20</v>
      </c>
      <c r="M24" s="66">
        <f t="shared" ref="M24" si="25">IF(L24,L24/$L$25,"")</f>
        <v>0.83333333333333337</v>
      </c>
      <c r="N24" s="69">
        <v>2589682.34</v>
      </c>
      <c r="O24" s="70">
        <v>3133515.63</v>
      </c>
      <c r="P24" s="67">
        <f t="shared" ref="P24" si="26">IF(O24,O24/$O$25,"")</f>
        <v>0.40570802724162974</v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.049999999999997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27</v>
      </c>
      <c r="H25" s="17">
        <f t="shared" si="32"/>
        <v>1</v>
      </c>
      <c r="I25" s="18">
        <f t="shared" si="32"/>
        <v>456409.18</v>
      </c>
      <c r="J25" s="18">
        <f t="shared" si="32"/>
        <v>558527.23</v>
      </c>
      <c r="K25" s="19">
        <f t="shared" si="32"/>
        <v>1</v>
      </c>
      <c r="L25" s="16">
        <f t="shared" si="32"/>
        <v>24</v>
      </c>
      <c r="M25" s="17">
        <f t="shared" si="32"/>
        <v>1</v>
      </c>
      <c r="N25" s="18">
        <f t="shared" si="32"/>
        <v>6383118.3099999996</v>
      </c>
      <c r="O25" s="18">
        <f t="shared" si="32"/>
        <v>7723573.1599999992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customHeight="1" x14ac:dyDescent="0.3">
      <c r="A27" s="125" t="s">
        <v>60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8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3">
      <c r="A34" s="41" t="s">
        <v>25</v>
      </c>
      <c r="B34" s="9">
        <f t="shared" ref="B34:B45" si="33">B13+G13+L13+Q13+AA13+V13</f>
        <v>1</v>
      </c>
      <c r="C34" s="8">
        <f t="shared" ref="C34:C45" si="34">IF(B34,B34/$B$46,"")</f>
        <v>1.9607843137254902E-2</v>
      </c>
      <c r="D34" s="10">
        <f t="shared" ref="D34:D45" si="35">D13+I13+N13+S13+AC13+X13</f>
        <v>3152456.82</v>
      </c>
      <c r="E34" s="11">
        <f t="shared" ref="E34:E45" si="36">E13+J13+O13+T13+AD13+Y13</f>
        <v>3814472.76</v>
      </c>
      <c r="F34" s="21">
        <f t="shared" ref="F34:F42" si="37">IF(E34,E34/$E$46,"")</f>
        <v>0.46056828345206763</v>
      </c>
      <c r="J34" s="149" t="s">
        <v>3</v>
      </c>
      <c r="K34" s="150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29.95" customHeight="1" x14ac:dyDescent="0.3">
      <c r="A35" s="43" t="s">
        <v>18</v>
      </c>
      <c r="B35" s="12">
        <f t="shared" si="33"/>
        <v>1</v>
      </c>
      <c r="C35" s="8">
        <f t="shared" si="34"/>
        <v>1.9607843137254902E-2</v>
      </c>
      <c r="D35" s="13">
        <f t="shared" si="35"/>
        <v>24789.66</v>
      </c>
      <c r="E35" s="14">
        <f t="shared" si="36"/>
        <v>29995.49</v>
      </c>
      <c r="F35" s="21">
        <f t="shared" si="37"/>
        <v>3.6217249957773093E-3</v>
      </c>
      <c r="J35" s="145" t="s">
        <v>1</v>
      </c>
      <c r="K35" s="146"/>
      <c r="L35" s="60">
        <f>G25</f>
        <v>27</v>
      </c>
      <c r="M35" s="8">
        <f t="shared" si="38"/>
        <v>0.52941176470588236</v>
      </c>
      <c r="N35" s="61">
        <f>I25</f>
        <v>456409.18</v>
      </c>
      <c r="O35" s="61">
        <f>J25</f>
        <v>558527.23</v>
      </c>
      <c r="P35" s="59">
        <f t="shared" si="39"/>
        <v>6.7437872483938829E-2</v>
      </c>
    </row>
    <row r="36" spans="1:33" ht="29.95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24</v>
      </c>
      <c r="M36" s="8">
        <f t="shared" si="38"/>
        <v>0.47058823529411764</v>
      </c>
      <c r="N36" s="61">
        <f>N25</f>
        <v>6383118.3099999996</v>
      </c>
      <c r="O36" s="61">
        <f>O25</f>
        <v>7723573.1599999992</v>
      </c>
      <c r="P36" s="59">
        <f t="shared" si="39"/>
        <v>0.93256212751606127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3"/>
        <v>3</v>
      </c>
      <c r="C39" s="8">
        <f t="shared" si="34"/>
        <v>5.8823529411764705E-2</v>
      </c>
      <c r="D39" s="13">
        <f t="shared" si="35"/>
        <v>721435.7699999999</v>
      </c>
      <c r="E39" s="22">
        <f t="shared" si="36"/>
        <v>872937.28</v>
      </c>
      <c r="F39" s="21">
        <f t="shared" si="37"/>
        <v>0.10540047076149968</v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7" t="s">
        <v>0</v>
      </c>
      <c r="K40" s="148"/>
      <c r="L40" s="83">
        <f>SUM(L34:L39)</f>
        <v>51</v>
      </c>
      <c r="M40" s="17">
        <f>SUM(M34:M39)</f>
        <v>1</v>
      </c>
      <c r="N40" s="84">
        <f>SUM(N34:N39)</f>
        <v>6839527.4899999993</v>
      </c>
      <c r="O40" s="85">
        <f>SUM(O34:O39)</f>
        <v>8282100.3899999987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3"/>
        <v>8</v>
      </c>
      <c r="C41" s="8">
        <f t="shared" si="34"/>
        <v>0.15686274509803921</v>
      </c>
      <c r="D41" s="13">
        <f t="shared" si="35"/>
        <v>84664.92</v>
      </c>
      <c r="E41" s="23">
        <f t="shared" si="36"/>
        <v>102444.55</v>
      </c>
      <c r="F41" s="21">
        <f t="shared" si="37"/>
        <v>1.2369392445869641E-2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46" t="s">
        <v>32</v>
      </c>
      <c r="B42" s="12">
        <f t="shared" si="33"/>
        <v>7</v>
      </c>
      <c r="C42" s="8">
        <f t="shared" si="34"/>
        <v>0.13725490196078433</v>
      </c>
      <c r="D42" s="13">
        <f t="shared" si="35"/>
        <v>4806.7700000000004</v>
      </c>
      <c r="E42" s="14">
        <f t="shared" si="36"/>
        <v>12088.31</v>
      </c>
      <c r="F42" s="21">
        <f t="shared" si="37"/>
        <v>1.4595705715660856E-3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4" t="s">
        <v>62</v>
      </c>
      <c r="B45" s="12">
        <f t="shared" si="33"/>
        <v>31</v>
      </c>
      <c r="C45" s="8">
        <f t="shared" si="34"/>
        <v>0.60784313725490191</v>
      </c>
      <c r="D45" s="13">
        <f t="shared" si="35"/>
        <v>2851373.55</v>
      </c>
      <c r="E45" s="14">
        <f t="shared" si="36"/>
        <v>3450162</v>
      </c>
      <c r="F45" s="21">
        <f>IF(E45,E45/$E$46,"")</f>
        <v>0.41658055777321967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51</v>
      </c>
      <c r="C46" s="17">
        <f>SUM(C34:C45)</f>
        <v>1</v>
      </c>
      <c r="D46" s="18">
        <f>SUM(D34:D45)</f>
        <v>6839527.4900000002</v>
      </c>
      <c r="E46" s="18">
        <f>SUM(E34:E45)</f>
        <v>8282100.3899999997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80" zoomScaleNormal="80" workbookViewId="0">
      <selection activeCell="K23" sqref="K23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48</v>
      </c>
      <c r="C7" s="32"/>
      <c r="D7" s="32"/>
      <c r="E7" s="32"/>
      <c r="F7" s="32"/>
      <c r="G7" s="33"/>
      <c r="H7" s="73"/>
      <c r="I7" s="90" t="s">
        <v>52</v>
      </c>
      <c r="J7" s="91" t="s">
        <v>65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3" t="str">
        <f>'CONTRACTACIO 1r TR 2020'!B8</f>
        <v>INSTITUT MUNICIPAL D'INFORMÀTICA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29.95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8.950000000000003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8</v>
      </c>
      <c r="H13" s="20">
        <f t="shared" ref="H13:H23" si="2">IF(G13,G13/$G$25,"")</f>
        <v>0.1951219512195122</v>
      </c>
      <c r="I13" s="4">
        <v>8952190.4699999988</v>
      </c>
      <c r="J13" s="5">
        <v>10832150.469999999</v>
      </c>
      <c r="K13" s="21">
        <f t="shared" ref="K13:K23" si="3">IF(J13,J13/$J$25,"")</f>
        <v>0.92225716765661758</v>
      </c>
      <c r="L13" s="1">
        <v>3</v>
      </c>
      <c r="M13" s="20">
        <f t="shared" ref="M13:M23" si="4">IF(L13,L13/$L$25,"")</f>
        <v>0.3</v>
      </c>
      <c r="N13" s="4">
        <v>381650</v>
      </c>
      <c r="O13" s="5">
        <v>461796.5</v>
      </c>
      <c r="P13" s="21">
        <f t="shared" ref="P13:P23" si="5">IF(O13,O13/$O$25,"")</f>
        <v>0.81520668920817918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7</v>
      </c>
      <c r="H14" s="20">
        <f t="shared" si="2"/>
        <v>0.17073170731707318</v>
      </c>
      <c r="I14" s="6">
        <v>362340.63000000006</v>
      </c>
      <c r="J14" s="7">
        <v>438674.16000000003</v>
      </c>
      <c r="K14" s="21">
        <f t="shared" si="3"/>
        <v>3.7349036966040777E-2</v>
      </c>
      <c r="L14" s="2">
        <v>1</v>
      </c>
      <c r="M14" s="20">
        <f t="shared" si="4"/>
        <v>0.1</v>
      </c>
      <c r="N14" s="6">
        <v>30193</v>
      </c>
      <c r="O14" s="7">
        <v>36533.53</v>
      </c>
      <c r="P14" s="21">
        <f t="shared" si="5"/>
        <v>6.4492429103268842E-2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4.878048780487805E-2</v>
      </c>
      <c r="I15" s="6">
        <v>40299.5</v>
      </c>
      <c r="J15" s="7">
        <v>48762.400000000001</v>
      </c>
      <c r="K15" s="21">
        <f t="shared" si="3"/>
        <v>4.1516661937709455E-3</v>
      </c>
      <c r="L15" s="2">
        <v>1</v>
      </c>
      <c r="M15" s="20">
        <f t="shared" si="4"/>
        <v>0.1</v>
      </c>
      <c r="N15" s="6">
        <v>28925.62</v>
      </c>
      <c r="O15" s="7">
        <v>35000</v>
      </c>
      <c r="P15" s="21">
        <f t="shared" si="5"/>
        <v>6.178529746822739E-2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>
        <v>1</v>
      </c>
      <c r="H16" s="20">
        <f t="shared" si="2"/>
        <v>2.4390243902439025E-2</v>
      </c>
      <c r="I16" s="6">
        <v>132945.65</v>
      </c>
      <c r="J16" s="7">
        <v>160864.24</v>
      </c>
      <c r="K16" s="21">
        <f t="shared" si="3"/>
        <v>1.3696098366664803E-2</v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4.878048780487805E-2</v>
      </c>
      <c r="I18" s="69">
        <v>65032.4</v>
      </c>
      <c r="J18" s="70">
        <v>78689.200000000012</v>
      </c>
      <c r="K18" s="67">
        <f t="shared" si="3"/>
        <v>6.6996557071612693E-3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16</v>
      </c>
      <c r="H20" s="66">
        <f t="shared" si="2"/>
        <v>0.3902439024390244</v>
      </c>
      <c r="I20" s="69">
        <v>147613.85999999999</v>
      </c>
      <c r="J20" s="70">
        <v>177922.31</v>
      </c>
      <c r="K20" s="67">
        <f t="shared" si="3"/>
        <v>1.5148434850307493E-2</v>
      </c>
      <c r="L20" s="68">
        <v>4</v>
      </c>
      <c r="M20" s="66">
        <f t="shared" si="4"/>
        <v>0.4</v>
      </c>
      <c r="N20" s="69">
        <v>26606.41</v>
      </c>
      <c r="O20" s="70">
        <v>32193.75</v>
      </c>
      <c r="P20" s="67">
        <f t="shared" si="5"/>
        <v>5.6831440581935587E-2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>
        <v>1</v>
      </c>
      <c r="AB20" s="20">
        <f t="shared" si="10"/>
        <v>1</v>
      </c>
      <c r="AC20" s="69">
        <v>6000</v>
      </c>
      <c r="AD20" s="70">
        <v>7260</v>
      </c>
      <c r="AE20" s="67">
        <f t="shared" si="11"/>
        <v>1</v>
      </c>
    </row>
    <row r="21" spans="1:31" s="42" customFormat="1" ht="39.950000000000003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5</v>
      </c>
      <c r="H21" s="20">
        <f t="shared" si="2"/>
        <v>0.12195121951219512</v>
      </c>
      <c r="I21" s="6">
        <v>3300.3900000000003</v>
      </c>
      <c r="J21" s="7">
        <v>8197.49</v>
      </c>
      <c r="K21" s="21">
        <f t="shared" si="3"/>
        <v>6.9794025943709461E-4</v>
      </c>
      <c r="L21" s="2">
        <v>1</v>
      </c>
      <c r="M21" s="20">
        <f t="shared" si="4"/>
        <v>0.1</v>
      </c>
      <c r="N21" s="6">
        <v>467.5</v>
      </c>
      <c r="O21" s="7">
        <v>954.03</v>
      </c>
      <c r="P21" s="21">
        <f t="shared" si="5"/>
        <v>1.6841436383889421E-3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.049999999999997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41</v>
      </c>
      <c r="H25" s="17">
        <f t="shared" si="22"/>
        <v>1</v>
      </c>
      <c r="I25" s="18">
        <f t="shared" si="22"/>
        <v>9703722.9000000004</v>
      </c>
      <c r="J25" s="18">
        <f t="shared" si="22"/>
        <v>11745260.27</v>
      </c>
      <c r="K25" s="19">
        <f t="shared" si="22"/>
        <v>1</v>
      </c>
      <c r="L25" s="16">
        <f t="shared" si="22"/>
        <v>10</v>
      </c>
      <c r="M25" s="17">
        <f t="shared" si="22"/>
        <v>1</v>
      </c>
      <c r="N25" s="18">
        <f t="shared" si="22"/>
        <v>467842.52999999997</v>
      </c>
      <c r="O25" s="18">
        <f t="shared" si="22"/>
        <v>566477.81000000006</v>
      </c>
      <c r="P25" s="19">
        <f t="shared" si="22"/>
        <v>0.99999999999999989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1</v>
      </c>
      <c r="AB25" s="17">
        <f t="shared" si="22"/>
        <v>1</v>
      </c>
      <c r="AC25" s="18">
        <f t="shared" si="22"/>
        <v>6000</v>
      </c>
      <c r="AD25" s="18">
        <f t="shared" si="22"/>
        <v>7260</v>
      </c>
      <c r="AE25" s="19">
        <f t="shared" si="22"/>
        <v>1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25" t="s">
        <v>60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8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3">
      <c r="A34" s="41" t="s">
        <v>25</v>
      </c>
      <c r="B34" s="9">
        <f t="shared" ref="B34:B45" si="23">B13+G13+L13+Q13+AA13+V13</f>
        <v>11</v>
      </c>
      <c r="C34" s="8">
        <f t="shared" ref="C34:C42" si="24">IF(B34,B34/$B$46,"")</f>
        <v>0.21153846153846154</v>
      </c>
      <c r="D34" s="10">
        <f t="shared" ref="D34:D45" si="25">D13+I13+N13+S13+AC13+X13</f>
        <v>9333840.4699999988</v>
      </c>
      <c r="E34" s="11">
        <f t="shared" ref="E34:E45" si="26">E13+J13+O13+T13+AD13+Y13</f>
        <v>11293946.969999999</v>
      </c>
      <c r="F34" s="21">
        <f t="shared" ref="F34:F43" si="27">IF(E34,E34/$E$46,"")</f>
        <v>0.9167910325707268</v>
      </c>
      <c r="J34" s="149" t="s">
        <v>3</v>
      </c>
      <c r="K34" s="150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29.95" customHeight="1" x14ac:dyDescent="0.3">
      <c r="A35" s="43" t="s">
        <v>18</v>
      </c>
      <c r="B35" s="12">
        <f t="shared" si="23"/>
        <v>8</v>
      </c>
      <c r="C35" s="8">
        <f t="shared" si="24"/>
        <v>0.15384615384615385</v>
      </c>
      <c r="D35" s="13">
        <f t="shared" si="25"/>
        <v>392533.63000000006</v>
      </c>
      <c r="E35" s="14">
        <f t="shared" si="26"/>
        <v>475207.69000000006</v>
      </c>
      <c r="F35" s="21">
        <f t="shared" si="27"/>
        <v>3.8575189874532408E-2</v>
      </c>
      <c r="J35" s="145" t="s">
        <v>1</v>
      </c>
      <c r="K35" s="146"/>
      <c r="L35" s="60">
        <f>G25</f>
        <v>41</v>
      </c>
      <c r="M35" s="8">
        <f>IF(L35,L35/$L$40,"")</f>
        <v>0.78846153846153844</v>
      </c>
      <c r="N35" s="61">
        <f>I25</f>
        <v>9703722.9000000004</v>
      </c>
      <c r="O35" s="61">
        <f>J25</f>
        <v>11745260.27</v>
      </c>
      <c r="P35" s="59">
        <f>IF(O35,O35/$O$40,"")</f>
        <v>0.95342658499708111</v>
      </c>
    </row>
    <row r="36" spans="1:33" ht="29.95" customHeight="1" x14ac:dyDescent="0.3">
      <c r="A36" s="43" t="s">
        <v>19</v>
      </c>
      <c r="B36" s="12">
        <f t="shared" si="23"/>
        <v>3</v>
      </c>
      <c r="C36" s="8">
        <f t="shared" si="24"/>
        <v>5.7692307692307696E-2</v>
      </c>
      <c r="D36" s="13">
        <f t="shared" si="25"/>
        <v>69225.119999999995</v>
      </c>
      <c r="E36" s="14">
        <f t="shared" si="26"/>
        <v>83762.399999999994</v>
      </c>
      <c r="F36" s="21">
        <f t="shared" si="27"/>
        <v>6.7994490668838552E-3</v>
      </c>
      <c r="G36" s="25"/>
      <c r="J36" s="145" t="s">
        <v>2</v>
      </c>
      <c r="K36" s="146"/>
      <c r="L36" s="60">
        <f>L25</f>
        <v>10</v>
      </c>
      <c r="M36" s="8">
        <f>IF(L36,L36/$L$40,"")</f>
        <v>0.19230769230769232</v>
      </c>
      <c r="N36" s="61">
        <f>N25</f>
        <v>467842.52999999997</v>
      </c>
      <c r="O36" s="61">
        <f>O25</f>
        <v>566477.81000000006</v>
      </c>
      <c r="P36" s="59">
        <f>IF(O36,O36/$O$40,"")</f>
        <v>4.5984081361266034E-2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23"/>
        <v>1</v>
      </c>
      <c r="C37" s="8">
        <f t="shared" si="24"/>
        <v>1.9230769230769232E-2</v>
      </c>
      <c r="D37" s="13">
        <f t="shared" si="25"/>
        <v>132945.65</v>
      </c>
      <c r="E37" s="14">
        <f t="shared" si="26"/>
        <v>160864.24</v>
      </c>
      <c r="F37" s="21">
        <f t="shared" si="27"/>
        <v>1.3058224293513325E-2</v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23"/>
        <v>2</v>
      </c>
      <c r="C39" s="8">
        <f t="shared" si="24"/>
        <v>3.8461538461538464E-2</v>
      </c>
      <c r="D39" s="13">
        <f t="shared" si="25"/>
        <v>65032.4</v>
      </c>
      <c r="E39" s="22">
        <f t="shared" si="26"/>
        <v>78689.200000000012</v>
      </c>
      <c r="F39" s="21">
        <f t="shared" si="27"/>
        <v>6.387629861534975E-3</v>
      </c>
      <c r="G39" s="25"/>
      <c r="J39" s="145" t="s">
        <v>4</v>
      </c>
      <c r="K39" s="146"/>
      <c r="L39" s="60">
        <f>AA25</f>
        <v>1</v>
      </c>
      <c r="M39" s="8">
        <f t="shared" ref="M39" si="28">IF(L39,L39/$L$40,"")</f>
        <v>1.9230769230769232E-2</v>
      </c>
      <c r="N39" s="61">
        <f>AC25</f>
        <v>6000</v>
      </c>
      <c r="O39" s="61">
        <f>AD25</f>
        <v>7260</v>
      </c>
      <c r="P39" s="59">
        <f t="shared" ref="P39" si="29">IF(O39,O39/$O$40,"")</f>
        <v>5.8933364165277956E-4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7" t="s">
        <v>0</v>
      </c>
      <c r="K40" s="148"/>
      <c r="L40" s="83">
        <f>SUM(L34:L39)</f>
        <v>52</v>
      </c>
      <c r="M40" s="17">
        <f>SUM(M34:M39)</f>
        <v>1</v>
      </c>
      <c r="N40" s="84">
        <f>SUM(N34:N39)</f>
        <v>10177565.43</v>
      </c>
      <c r="O40" s="85">
        <f>SUM(O34:O39)</f>
        <v>12318998.08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23"/>
        <v>21</v>
      </c>
      <c r="C41" s="8">
        <f t="shared" si="24"/>
        <v>0.40384615384615385</v>
      </c>
      <c r="D41" s="13">
        <f t="shared" si="25"/>
        <v>180220.27</v>
      </c>
      <c r="E41" s="23">
        <f t="shared" si="26"/>
        <v>217376.06</v>
      </c>
      <c r="F41" s="21">
        <f t="shared" si="27"/>
        <v>1.764559573662991E-2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46" t="s">
        <v>32</v>
      </c>
      <c r="B42" s="12">
        <f t="shared" si="23"/>
        <v>6</v>
      </c>
      <c r="C42" s="8">
        <f t="shared" si="24"/>
        <v>0.11538461538461539</v>
      </c>
      <c r="D42" s="13">
        <f t="shared" si="25"/>
        <v>3767.8900000000003</v>
      </c>
      <c r="E42" s="14">
        <f t="shared" si="26"/>
        <v>9151.52</v>
      </c>
      <c r="F42" s="21">
        <f t="shared" si="27"/>
        <v>7.428785961788219E-4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7" t="s">
        <v>62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52</v>
      </c>
      <c r="C46" s="17">
        <f>SUM(C34:C45)</f>
        <v>1</v>
      </c>
      <c r="D46" s="18">
        <f>SUM(D34:D45)</f>
        <v>10177565.43</v>
      </c>
      <c r="E46" s="18">
        <f>SUM(E34:E45)</f>
        <v>12318998.079999998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0" zoomScale="85" zoomScaleNormal="85" workbookViewId="0">
      <selection activeCell="S21" sqref="S21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49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3" t="str">
        <f>'CONTRACTACIO 1r TR 2020'!B8</f>
        <v>INSTITUT MUNICIPAL D'INFORMÀTICA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29.95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8.950000000000003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8</v>
      </c>
      <c r="H13" s="20">
        <f t="shared" ref="H13:H21" si="2">IF(G13,G13/$G$25,"")</f>
        <v>0.12307692307692308</v>
      </c>
      <c r="I13" s="4">
        <v>4975949.4800000004</v>
      </c>
      <c r="J13" s="5">
        <v>6020898.8699999992</v>
      </c>
      <c r="K13" s="21">
        <f t="shared" ref="K13:K21" si="3">IF(J13,J13/$J$25,"")</f>
        <v>0.86652575923848763</v>
      </c>
      <c r="L13" s="1">
        <v>3</v>
      </c>
      <c r="M13" s="20">
        <f>IF(L13,L13/$L$25,"")</f>
        <v>9.375E-2</v>
      </c>
      <c r="N13" s="4">
        <v>8953427.5500000007</v>
      </c>
      <c r="O13" s="5">
        <v>10833647.34</v>
      </c>
      <c r="P13" s="21">
        <f>IF(O13,O13/$O$25,"")</f>
        <v>0.73917982968824225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8</v>
      </c>
      <c r="H14" s="20">
        <f t="shared" si="2"/>
        <v>0.12307692307692308</v>
      </c>
      <c r="I14" s="6">
        <v>366603.58999999997</v>
      </c>
      <c r="J14" s="7">
        <v>443590.34</v>
      </c>
      <c r="K14" s="21">
        <f t="shared" si="3"/>
        <v>6.3841373930826201E-2</v>
      </c>
      <c r="L14" s="2">
        <v>6</v>
      </c>
      <c r="M14" s="20">
        <f>IF(L14,L14/$L$25,"")</f>
        <v>0.1875</v>
      </c>
      <c r="N14" s="6">
        <v>383242.67</v>
      </c>
      <c r="O14" s="7">
        <v>463723.66000000003</v>
      </c>
      <c r="P14" s="21">
        <f>IF(O14,O14/$O$25,"")</f>
        <v>3.1639868389993983E-2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2</v>
      </c>
      <c r="M15" s="20">
        <f>IF(L15,L15/$L$25,"")</f>
        <v>6.25E-2</v>
      </c>
      <c r="N15" s="6">
        <v>57906.080000000002</v>
      </c>
      <c r="O15" s="7">
        <v>70066.36</v>
      </c>
      <c r="P15" s="21">
        <f>IF(O15,O15/$O$25,"")</f>
        <v>4.7806282063889913E-3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1.5384615384615385E-2</v>
      </c>
      <c r="I18" s="69">
        <v>14950</v>
      </c>
      <c r="J18" s="70">
        <v>18089.5</v>
      </c>
      <c r="K18" s="67">
        <f t="shared" si="3"/>
        <v>2.6034348126735144E-3</v>
      </c>
      <c r="L18" s="71">
        <v>10</v>
      </c>
      <c r="M18" s="66">
        <f>IF(L18,L18/$L$25,"")</f>
        <v>0.3125</v>
      </c>
      <c r="N18" s="69">
        <v>2250041.0300000003</v>
      </c>
      <c r="O18" s="70">
        <v>2722549.6499999994</v>
      </c>
      <c r="P18" s="67">
        <f>IF(O18,O18/$O$25,"")</f>
        <v>0.18575958063305234</v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6.1538461538461542E-2</v>
      </c>
      <c r="I19" s="6">
        <v>89615.42</v>
      </c>
      <c r="J19" s="7">
        <v>108434.66</v>
      </c>
      <c r="K19" s="21">
        <f t="shared" si="3"/>
        <v>1.5605880137340237E-2</v>
      </c>
      <c r="L19" s="2">
        <v>2</v>
      </c>
      <c r="M19" s="20">
        <f>IF(L19,L19/$L$25,"")</f>
        <v>6.25E-2</v>
      </c>
      <c r="N19" s="6">
        <v>3349.2000000000003</v>
      </c>
      <c r="O19" s="7">
        <v>4052.5299999999997</v>
      </c>
      <c r="P19" s="21">
        <f>IF(O19,O19/$O$25,"")</f>
        <v>2.7650414871327093E-4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23</v>
      </c>
      <c r="H20" s="66">
        <f t="shared" si="2"/>
        <v>0.35384615384615387</v>
      </c>
      <c r="I20" s="69">
        <v>269704.11</v>
      </c>
      <c r="J20" s="70">
        <v>326341.99000000005</v>
      </c>
      <c r="K20" s="67">
        <f t="shared" si="3"/>
        <v>4.6967030465361236E-2</v>
      </c>
      <c r="L20" s="68">
        <v>5</v>
      </c>
      <c r="M20" s="66">
        <f>IF(L20,L20/$L$25,"")</f>
        <v>0.15625</v>
      </c>
      <c r="N20" s="69">
        <v>50077.900000000009</v>
      </c>
      <c r="O20" s="70">
        <v>60426.419999999991</v>
      </c>
      <c r="P20" s="67">
        <f>IF(O20,O20/$O$25,"")</f>
        <v>4.1228950364070264E-3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21</v>
      </c>
      <c r="H21" s="20">
        <f t="shared" si="2"/>
        <v>0.32307692307692309</v>
      </c>
      <c r="I21" s="6">
        <v>17690.64</v>
      </c>
      <c r="J21" s="7">
        <v>30965.34</v>
      </c>
      <c r="K21" s="21">
        <f t="shared" si="3"/>
        <v>4.4565214153111854E-3</v>
      </c>
      <c r="L21" s="2">
        <v>3</v>
      </c>
      <c r="M21" s="20">
        <f>IF(L21,L21/$L$25,"")</f>
        <v>9.375E-2</v>
      </c>
      <c r="N21" s="6">
        <v>1236.43</v>
      </c>
      <c r="O21" s="7">
        <v>2143.52</v>
      </c>
      <c r="P21" s="21">
        <f>IF(O21,O21/$O$25,"")</f>
        <v>1.4625238378244469E-4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>
        <v>1</v>
      </c>
      <c r="M24" s="66">
        <f t="shared" ref="M24" si="23">IF(L24,L24/$L$25,"")</f>
        <v>3.125E-2</v>
      </c>
      <c r="N24" s="69">
        <v>412974.08000000002</v>
      </c>
      <c r="O24" s="70">
        <v>499698.64</v>
      </c>
      <c r="P24" s="67">
        <f t="shared" ref="P24" si="24">IF(O24,O24/$O$25,"")</f>
        <v>3.4094441513419831E-2</v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.049999999999997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65</v>
      </c>
      <c r="H25" s="17">
        <f t="shared" si="30"/>
        <v>1</v>
      </c>
      <c r="I25" s="18">
        <f t="shared" si="30"/>
        <v>5734513.2400000002</v>
      </c>
      <c r="J25" s="18">
        <f t="shared" si="30"/>
        <v>6948320.6999999993</v>
      </c>
      <c r="K25" s="19">
        <f t="shared" si="30"/>
        <v>1</v>
      </c>
      <c r="L25" s="16">
        <f t="shared" si="30"/>
        <v>32</v>
      </c>
      <c r="M25" s="17">
        <f t="shared" si="30"/>
        <v>1</v>
      </c>
      <c r="N25" s="18">
        <f t="shared" si="30"/>
        <v>12112254.940000001</v>
      </c>
      <c r="O25" s="18">
        <f t="shared" si="30"/>
        <v>14656308.119999997</v>
      </c>
      <c r="P25" s="19">
        <f t="shared" si="30"/>
        <v>1.0000000000000002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25" t="s">
        <v>59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8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3">
      <c r="A34" s="41" t="s">
        <v>25</v>
      </c>
      <c r="B34" s="9">
        <f t="shared" ref="B34:B42" si="31">B13+G13+L13+Q13+AA13+V13</f>
        <v>11</v>
      </c>
      <c r="C34" s="8">
        <f t="shared" ref="C34:C45" si="32">IF(B34,B34/$B$46,"")</f>
        <v>0.1134020618556701</v>
      </c>
      <c r="D34" s="10">
        <f t="shared" ref="D34:D42" si="33">D13+I13+N13+S13+AC13+X13</f>
        <v>13929377.030000001</v>
      </c>
      <c r="E34" s="11">
        <f t="shared" ref="E34:E42" si="34">E13+J13+O13+T13+AD13+Y13</f>
        <v>16854546.210000001</v>
      </c>
      <c r="F34" s="21">
        <f t="shared" ref="F34:F42" si="35">IF(E34,E34/$E$46,"")</f>
        <v>0.78013588432481118</v>
      </c>
      <c r="J34" s="149" t="s">
        <v>3</v>
      </c>
      <c r="K34" s="150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29.95" customHeight="1" x14ac:dyDescent="0.3">
      <c r="A35" s="43" t="s">
        <v>18</v>
      </c>
      <c r="B35" s="12">
        <f t="shared" si="31"/>
        <v>14</v>
      </c>
      <c r="C35" s="8">
        <f t="shared" si="32"/>
        <v>0.14432989690721648</v>
      </c>
      <c r="D35" s="13">
        <f t="shared" si="33"/>
        <v>749846.26</v>
      </c>
      <c r="E35" s="14">
        <f t="shared" si="34"/>
        <v>907314</v>
      </c>
      <c r="F35" s="21">
        <f t="shared" si="35"/>
        <v>4.1996278092038979E-2</v>
      </c>
      <c r="J35" s="145" t="s">
        <v>1</v>
      </c>
      <c r="K35" s="146"/>
      <c r="L35" s="60">
        <f>G25</f>
        <v>65</v>
      </c>
      <c r="M35" s="8">
        <f t="shared" si="36"/>
        <v>0.67010309278350511</v>
      </c>
      <c r="N35" s="61">
        <f>I25</f>
        <v>5734513.2400000002</v>
      </c>
      <c r="O35" s="61">
        <f>J25</f>
        <v>6948320.6999999993</v>
      </c>
      <c r="P35" s="59">
        <f t="shared" si="37"/>
        <v>0.32161259320353369</v>
      </c>
    </row>
    <row r="36" spans="1:33" ht="29.95" customHeight="1" x14ac:dyDescent="0.3">
      <c r="A36" s="43" t="s">
        <v>19</v>
      </c>
      <c r="B36" s="12">
        <f t="shared" si="31"/>
        <v>2</v>
      </c>
      <c r="C36" s="8">
        <f t="shared" si="32"/>
        <v>2.0618556701030927E-2</v>
      </c>
      <c r="D36" s="13">
        <f t="shared" si="33"/>
        <v>57906.080000000002</v>
      </c>
      <c r="E36" s="14">
        <f t="shared" si="34"/>
        <v>70066.36</v>
      </c>
      <c r="F36" s="21">
        <f t="shared" si="35"/>
        <v>3.2431179717902691E-3</v>
      </c>
      <c r="G36" s="25"/>
      <c r="J36" s="145" t="s">
        <v>2</v>
      </c>
      <c r="K36" s="146"/>
      <c r="L36" s="60">
        <f>L25</f>
        <v>32</v>
      </c>
      <c r="M36" s="8">
        <f t="shared" si="36"/>
        <v>0.32989690721649484</v>
      </c>
      <c r="N36" s="61">
        <f>N25</f>
        <v>12112254.940000001</v>
      </c>
      <c r="O36" s="61">
        <f>O25</f>
        <v>14656308.119999997</v>
      </c>
      <c r="P36" s="59">
        <f t="shared" si="37"/>
        <v>0.67838740679646625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1"/>
        <v>11</v>
      </c>
      <c r="C39" s="8">
        <f t="shared" si="32"/>
        <v>0.1134020618556701</v>
      </c>
      <c r="D39" s="13">
        <f t="shared" si="33"/>
        <v>2264991.0300000003</v>
      </c>
      <c r="E39" s="22">
        <f t="shared" si="34"/>
        <v>2740639.1499999994</v>
      </c>
      <c r="F39" s="21">
        <f t="shared" si="35"/>
        <v>0.12685425761459573</v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1"/>
        <v>6</v>
      </c>
      <c r="C40" s="8">
        <f t="shared" si="32"/>
        <v>6.1855670103092786E-2</v>
      </c>
      <c r="D40" s="13">
        <f t="shared" si="33"/>
        <v>92964.62</v>
      </c>
      <c r="E40" s="23">
        <f t="shared" si="34"/>
        <v>112487.19</v>
      </c>
      <c r="F40" s="21">
        <f t="shared" si="35"/>
        <v>5.2066245126075718E-3</v>
      </c>
      <c r="G40" s="25"/>
      <c r="J40" s="147" t="s">
        <v>0</v>
      </c>
      <c r="K40" s="148"/>
      <c r="L40" s="83">
        <f>SUM(L34:L39)</f>
        <v>97</v>
      </c>
      <c r="M40" s="17">
        <f>SUM(M34:M39)</f>
        <v>1</v>
      </c>
      <c r="N40" s="84">
        <f>SUM(N34:N39)</f>
        <v>17846768.18</v>
      </c>
      <c r="O40" s="85">
        <f>SUM(O34:O39)</f>
        <v>21604628.819999997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1"/>
        <v>28</v>
      </c>
      <c r="C41" s="8">
        <f t="shared" si="32"/>
        <v>0.28865979381443296</v>
      </c>
      <c r="D41" s="13">
        <f t="shared" si="33"/>
        <v>319782.01</v>
      </c>
      <c r="E41" s="23">
        <f t="shared" si="34"/>
        <v>386768.41000000003</v>
      </c>
      <c r="F41" s="21">
        <f t="shared" si="35"/>
        <v>1.7902108535276379E-2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46" t="s">
        <v>32</v>
      </c>
      <c r="B42" s="12">
        <f t="shared" si="31"/>
        <v>24</v>
      </c>
      <c r="C42" s="8">
        <f t="shared" si="32"/>
        <v>0.24742268041237114</v>
      </c>
      <c r="D42" s="13">
        <f t="shared" si="33"/>
        <v>18927.07</v>
      </c>
      <c r="E42" s="14">
        <f t="shared" si="34"/>
        <v>33108.86</v>
      </c>
      <c r="F42" s="21">
        <f t="shared" si="35"/>
        <v>1.5324891844172863E-3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4" t="s">
        <v>62</v>
      </c>
      <c r="B45" s="12">
        <f t="shared" ref="B45" si="42">B24+G24+L24+Q24+AA24+V24</f>
        <v>1</v>
      </c>
      <c r="C45" s="8">
        <f t="shared" si="32"/>
        <v>1.0309278350515464E-2</v>
      </c>
      <c r="D45" s="13">
        <f t="shared" ref="D45" si="43">D24+I24+N24+S24+AC24+X24</f>
        <v>412974.08000000002</v>
      </c>
      <c r="E45" s="14">
        <f t="shared" ref="E45" si="44">E24+J24+O24+T24+AD24+Y24</f>
        <v>499698.64</v>
      </c>
      <c r="F45" s="21">
        <f>IF(E45,E45/$E$46,"")</f>
        <v>2.3129239764462659E-2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97</v>
      </c>
      <c r="C46" s="17">
        <f>SUM(C34:C45)</f>
        <v>0.99999999999999989</v>
      </c>
      <c r="D46" s="18">
        <f>SUM(D34:D45)</f>
        <v>17846768.180000003</v>
      </c>
      <c r="E46" s="18">
        <f>SUM(E34:E45)</f>
        <v>21604628.82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abSelected="1" zoomScale="80" zoomScaleNormal="80" workbookViewId="0">
      <selection activeCell="A4" sqref="A4"/>
    </sheetView>
  </sheetViews>
  <sheetFormatPr defaultColWidth="9.109375" defaultRowHeight="15.05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x14ac:dyDescent="0.35">
      <c r="B4" s="26"/>
      <c r="H4" s="26"/>
      <c r="N4" s="26"/>
    </row>
    <row r="5" spans="1:31" s="25" customFormat="1" ht="30.8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3" t="str">
        <f>'CONTRACTACIO 1r TR 2020'!B8</f>
        <v>INSTITUT MUNICIPAL D'INFORMÀTICA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29.95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8.950000000000003" customHeight="1" thickBot="1" x14ac:dyDescent="0.35">
      <c r="A12" s="173"/>
      <c r="B12" s="34" t="s">
        <v>7</v>
      </c>
      <c r="C12" s="35" t="s">
        <v>8</v>
      </c>
      <c r="D12" s="36" t="s">
        <v>54</v>
      </c>
      <c r="E12" s="37" t="s">
        <v>55</v>
      </c>
      <c r="F12" s="38" t="s">
        <v>13</v>
      </c>
      <c r="G12" s="39" t="s">
        <v>7</v>
      </c>
      <c r="H12" s="35" t="s">
        <v>8</v>
      </c>
      <c r="I12" s="36" t="s">
        <v>54</v>
      </c>
      <c r="J12" s="37" t="s">
        <v>55</v>
      </c>
      <c r="K12" s="38" t="s">
        <v>13</v>
      </c>
      <c r="L12" s="39" t="s">
        <v>7</v>
      </c>
      <c r="M12" s="35" t="s">
        <v>8</v>
      </c>
      <c r="N12" s="36" t="s">
        <v>54</v>
      </c>
      <c r="O12" s="37" t="s">
        <v>55</v>
      </c>
      <c r="P12" s="38" t="s">
        <v>13</v>
      </c>
      <c r="Q12" s="39" t="s">
        <v>7</v>
      </c>
      <c r="R12" s="35" t="s">
        <v>8</v>
      </c>
      <c r="S12" s="36" t="s">
        <v>54</v>
      </c>
      <c r="T12" s="37" t="s">
        <v>55</v>
      </c>
      <c r="U12" s="40" t="s">
        <v>13</v>
      </c>
      <c r="V12" s="34" t="s">
        <v>7</v>
      </c>
      <c r="W12" s="35" t="s">
        <v>8</v>
      </c>
      <c r="X12" s="36" t="s">
        <v>54</v>
      </c>
      <c r="Y12" s="37" t="s">
        <v>55</v>
      </c>
      <c r="Z12" s="38" t="s">
        <v>13</v>
      </c>
      <c r="AA12" s="34" t="s">
        <v>7</v>
      </c>
      <c r="AB12" s="35" t="s">
        <v>8</v>
      </c>
      <c r="AC12" s="36" t="s">
        <v>54</v>
      </c>
      <c r="AD12" s="37" t="s">
        <v>55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22</v>
      </c>
      <c r="H13" s="20">
        <f t="shared" ref="H13:H24" si="2">IF(G13,G13/$G$25,"")</f>
        <v>0.1317365269461078</v>
      </c>
      <c r="I13" s="10">
        <f>'CONTRACTACIO 1r TR 2020'!I13+'CONTRACTACIO 2n TR 2020'!I13+'CONTRACTACIO 3r TR 2020'!I13+'CONTRACTACIO 4t TR 2020'!I13</f>
        <v>15003681.299999999</v>
      </c>
      <c r="J13" s="10">
        <f>'CONTRACTACIO 1r TR 2020'!J13+'CONTRACTACIO 2n TR 2020'!J13+'CONTRACTACIO 3r TR 2020'!J13+'CONTRACTACIO 4t TR 2020'!J13</f>
        <v>18154454.369999997</v>
      </c>
      <c r="K13" s="21">
        <f t="shared" ref="K13:K24" si="3">IF(J13,J13/$J$25,"")</f>
        <v>0.84369967712290428</v>
      </c>
      <c r="L13" s="9">
        <f>'CONTRACTACIO 1r TR 2020'!L13+'CONTRACTACIO 2n TR 2020'!L13+'CONTRACTACIO 3r TR 2020'!L13+'CONTRACTACIO 4t TR 2020'!L13</f>
        <v>8</v>
      </c>
      <c r="M13" s="20">
        <f t="shared" ref="M13:M24" si="4">IF(L13,L13/$L$25,"")</f>
        <v>0.10256410256410256</v>
      </c>
      <c r="N13" s="10">
        <f>'CONTRACTACIO 1r TR 2020'!N13+'CONTRACTACIO 2n TR 2020'!N13+'CONTRACTACIO 3r TR 2020'!N13+'CONTRACTACIO 4t TR 2020'!N13</f>
        <v>12575185.600000001</v>
      </c>
      <c r="O13" s="10">
        <f>'CONTRACTACIO 1r TR 2020'!O13+'CONTRACTACIO 2n TR 2020'!O13+'CONTRACTACIO 3r TR 2020'!O13+'CONTRACTACIO 4t TR 2020'!O13</f>
        <v>15215974.59</v>
      </c>
      <c r="P13" s="21">
        <f t="shared" ref="P13:P24" si="5">IF(O13,O13/$O$25,"")</f>
        <v>0.65163771752421518</v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20</v>
      </c>
      <c r="H14" s="20">
        <f t="shared" si="2"/>
        <v>0.11976047904191617</v>
      </c>
      <c r="I14" s="13">
        <f>'CONTRACTACIO 1r TR 2020'!I14+'CONTRACTACIO 2n TR 2020'!I14+'CONTRACTACIO 3r TR 2020'!I14+'CONTRACTACIO 4t TR 2020'!I14</f>
        <v>1107909.76</v>
      </c>
      <c r="J14" s="13">
        <f>'CONTRACTACIO 1r TR 2020'!J14+'CONTRACTACIO 2n TR 2020'!J14+'CONTRACTACIO 3r TR 2020'!J14+'CONTRACTACIO 4t TR 2020'!J14</f>
        <v>1340812.8</v>
      </c>
      <c r="K14" s="21">
        <f t="shared" si="3"/>
        <v>6.231216336149558E-2</v>
      </c>
      <c r="L14" s="9">
        <f>'CONTRACTACIO 1r TR 2020'!L14+'CONTRACTACIO 2n TR 2020'!L14+'CONTRACTACIO 3r TR 2020'!L14+'CONTRACTACIO 4t TR 2020'!L14</f>
        <v>9</v>
      </c>
      <c r="M14" s="20">
        <f t="shared" si="4"/>
        <v>0.11538461538461539</v>
      </c>
      <c r="N14" s="13">
        <f>'CONTRACTACIO 1r TR 2020'!N14+'CONTRACTACIO 2n TR 2020'!N14+'CONTRACTACIO 3r TR 2020'!N14+'CONTRACTACIO 4t TR 2020'!N14</f>
        <v>479099.67</v>
      </c>
      <c r="O14" s="13">
        <f>'CONTRACTACIO 1r TR 2020'!O14+'CONTRACTACIO 2n TR 2020'!O14+'CONTRACTACIO 3r TR 2020'!O14+'CONTRACTACIO 4t TR 2020'!O14</f>
        <v>579710.63</v>
      </c>
      <c r="P14" s="21">
        <f t="shared" si="5"/>
        <v>2.4826626091107636E-2</v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2</v>
      </c>
      <c r="H15" s="20">
        <f t="shared" si="2"/>
        <v>1.1976047904191617E-2</v>
      </c>
      <c r="I15" s="13">
        <f>'CONTRACTACIO 1r TR 2020'!I15+'CONTRACTACIO 2n TR 2020'!I15+'CONTRACTACIO 3r TR 2020'!I15+'CONTRACTACIO 4t TR 2020'!I15</f>
        <v>40299.5</v>
      </c>
      <c r="J15" s="13">
        <f>'CONTRACTACIO 1r TR 2020'!J15+'CONTRACTACIO 2n TR 2020'!J15+'CONTRACTACIO 3r TR 2020'!J15+'CONTRACTACIO 4t TR 2020'!J15</f>
        <v>48762.400000000001</v>
      </c>
      <c r="K15" s="21">
        <f t="shared" si="3"/>
        <v>2.2661557487358357E-3</v>
      </c>
      <c r="L15" s="9">
        <f>'CONTRACTACIO 1r TR 2020'!L15+'CONTRACTACIO 2n TR 2020'!L15+'CONTRACTACIO 3r TR 2020'!L15+'CONTRACTACIO 4t TR 2020'!L15</f>
        <v>3</v>
      </c>
      <c r="M15" s="20">
        <f t="shared" si="4"/>
        <v>3.8461538461538464E-2</v>
      </c>
      <c r="N15" s="13">
        <f>'CONTRACTACIO 1r TR 2020'!N15+'CONTRACTACIO 2n TR 2020'!N15+'CONTRACTACIO 3r TR 2020'!N15+'CONTRACTACIO 4t TR 2020'!N15</f>
        <v>86831.7</v>
      </c>
      <c r="O15" s="13">
        <f>'CONTRACTACIO 1r TR 2020'!O15+'CONTRACTACIO 2n TR 2020'!O15+'CONTRACTACIO 3r TR 2020'!O15+'CONTRACTACIO 4t TR 2020'!O15</f>
        <v>105066.36</v>
      </c>
      <c r="P15" s="21">
        <f t="shared" si="5"/>
        <v>4.4995608144596348E-3</v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1</v>
      </c>
      <c r="H16" s="20">
        <f t="shared" si="2"/>
        <v>5.9880239520958087E-3</v>
      </c>
      <c r="I16" s="13">
        <f>'CONTRACTACIO 1r TR 2020'!I16+'CONTRACTACIO 2n TR 2020'!I16+'CONTRACTACIO 3r TR 2020'!I16+'CONTRACTACIO 4t TR 2020'!I16</f>
        <v>132945.65</v>
      </c>
      <c r="J16" s="13">
        <f>'CONTRACTACIO 1r TR 2020'!J16+'CONTRACTACIO 2n TR 2020'!J16+'CONTRACTACIO 3r TR 2020'!J16+'CONTRACTACIO 4t TR 2020'!J16</f>
        <v>160864.24</v>
      </c>
      <c r="K16" s="21">
        <f t="shared" si="3"/>
        <v>7.4759122242141719E-3</v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7</v>
      </c>
      <c r="H18" s="20">
        <f t="shared" si="2"/>
        <v>4.1916167664670656E-2</v>
      </c>
      <c r="I18" s="13">
        <f>'CONTRACTACIO 1r TR 2020'!I18+'CONTRACTACIO 2n TR 2020'!I18+'CONTRACTACIO 3r TR 2020'!I18+'CONTRACTACIO 4t TR 2020'!I18</f>
        <v>568244.49</v>
      </c>
      <c r="J18" s="13">
        <f>'CONTRACTACIO 1r TR 2020'!J18+'CONTRACTACIO 2n TR 2020'!J18+'CONTRACTACIO 3r TR 2020'!J18+'CONTRACTACIO 4t TR 2020'!J18</f>
        <v>687575.83000000007</v>
      </c>
      <c r="K18" s="21">
        <f t="shared" si="3"/>
        <v>3.1954003901496109E-2</v>
      </c>
      <c r="L18" s="9">
        <f>'CONTRACTACIO 1r TR 2020'!L18+'CONTRACTACIO 2n TR 2020'!L18+'CONTRACTACIO 3r TR 2020'!L18+'CONTRACTACIO 4t TR 2020'!L18</f>
        <v>16</v>
      </c>
      <c r="M18" s="20">
        <f t="shared" si="4"/>
        <v>0.20512820512820512</v>
      </c>
      <c r="N18" s="13">
        <f>'CONTRACTACIO 1r TR 2020'!N18+'CONTRACTACIO 2n TR 2020'!N18+'CONTRACTACIO 3r TR 2020'!N18+'CONTRACTACIO 4t TR 2020'!N18</f>
        <v>3039147.9000000004</v>
      </c>
      <c r="O18" s="13">
        <f>'CONTRACTACIO 1r TR 2020'!O18+'CONTRACTACIO 2n TR 2020'!O18+'CONTRACTACIO 3r TR 2020'!O18+'CONTRACTACIO 4t TR 2020'!O18</f>
        <v>3677368.9599999995</v>
      </c>
      <c r="P18" s="21">
        <f t="shared" si="5"/>
        <v>0.15748661391454102</v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7</v>
      </c>
      <c r="H19" s="20">
        <f t="shared" si="2"/>
        <v>4.1916167664670656E-2</v>
      </c>
      <c r="I19" s="13">
        <f>'CONTRACTACIO 1r TR 2020'!I19+'CONTRACTACIO 2n TR 2020'!I19+'CONTRACTACIO 3r TR 2020'!I19+'CONTRACTACIO 4t TR 2020'!I19</f>
        <v>93020.38</v>
      </c>
      <c r="J19" s="13">
        <f>'CONTRACTACIO 1r TR 2020'!J19+'CONTRACTACIO 2n TR 2020'!J19+'CONTRACTACIO 3r TR 2020'!J19+'CONTRACTACIO 4t TR 2020'!J19</f>
        <v>112554.66</v>
      </c>
      <c r="K19" s="21">
        <f t="shared" si="3"/>
        <v>5.2308005718752033E-3</v>
      </c>
      <c r="L19" s="9">
        <f>'CONTRACTACIO 1r TR 2020'!L19+'CONTRACTACIO 2n TR 2020'!L19+'CONTRACTACIO 3r TR 2020'!L19+'CONTRACTACIO 4t TR 2020'!L19</f>
        <v>2</v>
      </c>
      <c r="M19" s="20">
        <f t="shared" si="4"/>
        <v>2.564102564102564E-2</v>
      </c>
      <c r="N19" s="13">
        <f>'CONTRACTACIO 1r TR 2020'!N19+'CONTRACTACIO 2n TR 2020'!N19+'CONTRACTACIO 3r TR 2020'!N19+'CONTRACTACIO 4t TR 2020'!N19</f>
        <v>3349.2000000000003</v>
      </c>
      <c r="O19" s="13">
        <f>'CONTRACTACIO 1r TR 2020'!O19+'CONTRACTACIO 2n TR 2020'!O19+'CONTRACTACIO 3r TR 2020'!O19+'CONTRACTACIO 4t TR 2020'!O19</f>
        <v>4052.5299999999997</v>
      </c>
      <c r="P19" s="21">
        <f t="shared" si="5"/>
        <v>1.7355322091126125E-4</v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0</v>
      </c>
      <c r="C20" s="20" t="str">
        <f t="shared" si="0"/>
        <v/>
      </c>
      <c r="D20" s="13">
        <f>'CONTRACTACIO 1r TR 2020'!D20+'CONTRACTACIO 2n TR 2020'!D20+'CONTRACTACIO 3r TR 2020'!D20+'CONTRACTACIO 4t TR 2020'!D20</f>
        <v>0</v>
      </c>
      <c r="E20" s="13">
        <f>'CONTRACTACIO 1r TR 2020'!E20+'CONTRACTACIO 2n TR 2020'!E20+'CONTRACTACIO 3r TR 2020'!E20+'CONTRACTACIO 4t TR 2020'!E20</f>
        <v>0</v>
      </c>
      <c r="F20" s="21" t="str">
        <f t="shared" si="1"/>
        <v/>
      </c>
      <c r="G20" s="9">
        <f>'CONTRACTACIO 1r TR 2020'!G20+'CONTRACTACIO 2n TR 2020'!G20+'CONTRACTACIO 3r TR 2020'!G20+'CONTRACTACIO 4t TR 2020'!G20</f>
        <v>49</v>
      </c>
      <c r="H20" s="20">
        <f t="shared" si="2"/>
        <v>0.29341317365269459</v>
      </c>
      <c r="I20" s="13">
        <f>'CONTRACTACIO 1r TR 2020'!I20+'CONTRACTACIO 2n TR 2020'!I20+'CONTRACTACIO 3r TR 2020'!I20+'CONTRACTACIO 4t TR 2020'!I20</f>
        <v>523131.88999999996</v>
      </c>
      <c r="J20" s="13">
        <f>'CONTRACTACIO 1r TR 2020'!J20+'CONTRACTACIO 2n TR 2020'!J20+'CONTRACTACIO 3r TR 2020'!J20+'CONTRACTACIO 4t TR 2020'!J20</f>
        <v>632299.14000000013</v>
      </c>
      <c r="K20" s="21">
        <f t="shared" si="3"/>
        <v>2.9385106783745778E-2</v>
      </c>
      <c r="L20" s="9">
        <f>'CONTRACTACIO 1r TR 2020'!L20+'CONTRACTACIO 2n TR 2020'!L20+'CONTRACTACIO 3r TR 2020'!L20+'CONTRACTACIO 4t TR 2020'!L20</f>
        <v>13</v>
      </c>
      <c r="M20" s="20">
        <f t="shared" si="4"/>
        <v>0.16666666666666666</v>
      </c>
      <c r="N20" s="13">
        <f>'CONTRACTACIO 1r TR 2020'!N20+'CONTRACTACIO 2n TR 2020'!N20+'CONTRACTACIO 3r TR 2020'!N20+'CONTRACTACIO 4t TR 2020'!N20</f>
        <v>107599.31000000001</v>
      </c>
      <c r="O20" s="13">
        <f>'CONTRACTACIO 1r TR 2020'!O20+'CONTRACTACIO 2n TR 2020'!O20+'CONTRACTACIO 3r TR 2020'!O20+'CONTRACTACIO 4t TR 2020'!O20</f>
        <v>130027.31999999998</v>
      </c>
      <c r="P20" s="21">
        <f t="shared" si="5"/>
        <v>5.5685362458659784E-3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1</v>
      </c>
      <c r="W20" s="20">
        <f t="shared" si="8"/>
        <v>1</v>
      </c>
      <c r="X20" s="13">
        <f>'CONTRACTACIO 1r TR 2020'!AC20+'CONTRACTACIO 2n TR 2020'!AC20+'CONTRACTACIO 3r TR 2020'!AC20+'CONTRACTACIO 4t TR 2020'!AC20</f>
        <v>6000</v>
      </c>
      <c r="Y20" s="13">
        <f>'CONTRACTACIO 1r TR 2020'!AD20+'CONTRACTACIO 2n TR 2020'!AD20+'CONTRACTACIO 3r TR 2020'!AD20+'CONTRACTACIO 4t TR 2020'!AD20</f>
        <v>7260</v>
      </c>
      <c r="Z20" s="21">
        <f t="shared" si="9"/>
        <v>1</v>
      </c>
      <c r="AA20" s="9">
        <f>'CONTRACTACIO 1r TR 2020'!V20+'CONTRACTACIO 2n TR 2020'!V20+'CONTRACTACIO 3r TR 2020'!V20+'CONTRACTACIO 4t TR 2020'!V20</f>
        <v>1</v>
      </c>
      <c r="AB20" s="20">
        <f t="shared" si="10"/>
        <v>1</v>
      </c>
      <c r="AC20" s="13">
        <f>'CONTRACTACIO 1r TR 2020'!X20+'CONTRACTACIO 2n TR 2020'!X20+'CONTRACTACIO 3r TR 2020'!X20+'CONTRACTACIO 4t TR 2020'!X20</f>
        <v>4000</v>
      </c>
      <c r="AD20" s="13">
        <f>'CONTRACTACIO 1r TR 2020'!Y20+'CONTRACTACIO 2n TR 2020'!Y20+'CONTRACTACIO 3r TR 2020'!Y20+'CONTRACTACIO 4t TR 2020'!Y20</f>
        <v>4840</v>
      </c>
      <c r="AE20" s="21">
        <f t="shared" si="11"/>
        <v>1</v>
      </c>
    </row>
    <row r="21" spans="1:31" s="42" customFormat="1" ht="39.950000000000003" customHeight="1" x14ac:dyDescent="0.3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48</v>
      </c>
      <c r="H21" s="20">
        <f t="shared" si="2"/>
        <v>0.28742514970059879</v>
      </c>
      <c r="I21" s="13">
        <f>'CONTRACTACIO 1r TR 2020'!I21+'CONTRACTACIO 2n TR 2020'!I21+'CONTRACTACIO 3r TR 2020'!I21+'CONTRACTACIO 4t TR 2020'!I21</f>
        <v>35578.229999999996</v>
      </c>
      <c r="J21" s="13">
        <f>'CONTRACTACIO 1r TR 2020'!J21+'CONTRACTACIO 2n TR 2020'!J21+'CONTRACTACIO 3r TR 2020'!J21+'CONTRACTACIO 4t TR 2020'!J21</f>
        <v>63703.91</v>
      </c>
      <c r="K21" s="21">
        <f t="shared" si="3"/>
        <v>2.9605388960233766E-3</v>
      </c>
      <c r="L21" s="9">
        <f>'CONTRACTACIO 1r TR 2020'!L21+'CONTRACTACIO 2n TR 2020'!L21+'CONTRACTACIO 3r TR 2020'!L21+'CONTRACTACIO 4t TR 2020'!L21</f>
        <v>6</v>
      </c>
      <c r="M21" s="20">
        <f t="shared" si="4"/>
        <v>7.6923076923076927E-2</v>
      </c>
      <c r="N21" s="13">
        <f>'CONTRACTACIO 1r TR 2020'!N21+'CONTRACTACIO 2n TR 2020'!N21+'CONTRACTACIO 3r TR 2020'!N21+'CONTRACTACIO 4t TR 2020'!N21</f>
        <v>3120.24</v>
      </c>
      <c r="O21" s="13">
        <f>'CONTRACTACIO 1r TR 2020'!O21+'CONTRACTACIO 2n TR 2020'!O21+'CONTRACTACIO 3r TR 2020'!O21+'CONTRACTACIO 4t TR 2020'!O21</f>
        <v>4944.26</v>
      </c>
      <c r="P21" s="21">
        <f t="shared" si="5"/>
        <v>2.1174235552178826E-4</v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3">
      <c r="A23" s="94" t="s">
        <v>53</v>
      </c>
      <c r="B23" s="81">
        <f>'CONTRACTACIO 1r TR 2020'!B23+'CONTRACTACIO 2n TR 2020'!B23+'CONTRACTACIO 3r TR 2020'!B23+'CONTRACTACIO 4t TR 2020'!B23</f>
        <v>0</v>
      </c>
      <c r="C23" s="66" t="str">
        <f t="shared" si="0"/>
        <v/>
      </c>
      <c r="D23" s="77">
        <f>'CONTRACTACIO 1r TR 2020'!D23+'CONTRACTACIO 2n TR 2020'!D23+'CONTRACTACIO 3r TR 2020'!D23+'CONTRACTACIO 4t TR 2020'!D23</f>
        <v>0</v>
      </c>
      <c r="E23" s="78">
        <f>'CONTRACTACIO 1r TR 2020'!E23+'CONTRACTACIO 2n TR 2020'!E23+'CONTRACTACIO 3r TR 2020'!E23+'CONTRACTACIO 4t TR 2020'!E23</f>
        <v>0</v>
      </c>
      <c r="F23" s="67" t="str">
        <f t="shared" si="1"/>
        <v/>
      </c>
      <c r="G23" s="81">
        <f>'CONTRACTACIO 1r TR 2020'!G23+'CONTRACTACIO 2n TR 2020'!G23+'CONTRACTACIO 3r TR 2020'!G23+'CONTRACTACIO 4t TR 2020'!G23</f>
        <v>0</v>
      </c>
      <c r="H23" s="66" t="str">
        <f t="shared" si="2"/>
        <v/>
      </c>
      <c r="I23" s="77">
        <f>'CONTRACTACIO 1r TR 2020'!I23+'CONTRACTACIO 2n TR 2020'!I23+'CONTRACTACIO 3r TR 2020'!I23+'CONTRACTACIO 4t TR 2020'!I23</f>
        <v>0</v>
      </c>
      <c r="J23" s="78">
        <f>'CONTRACTACIO 1r TR 2020'!J23+'CONTRACTACIO 2n TR 2020'!J23+'CONTRACTACIO 3r TR 2020'!J23+'CONTRACTACIO 4t TR 2020'!J23</f>
        <v>0</v>
      </c>
      <c r="K23" s="67" t="str">
        <f t="shared" si="3"/>
        <v/>
      </c>
      <c r="L23" s="81">
        <f>'CONTRACTACIO 1r TR 2020'!L23+'CONTRACTACIO 2n TR 2020'!L23+'CONTRACTACIO 3r TR 2020'!L23+'CONTRACTACIO 4t TR 2020'!L23</f>
        <v>0</v>
      </c>
      <c r="M23" s="66" t="str">
        <f t="shared" si="4"/>
        <v/>
      </c>
      <c r="N23" s="77">
        <f>'CONTRACTACIO 1r TR 2020'!N23+'CONTRACTACIO 2n TR 2020'!N23+'CONTRACTACIO 3r TR 2020'!N23+'CONTRACTACIO 4t TR 2020'!N23</f>
        <v>0</v>
      </c>
      <c r="O23" s="78">
        <f>'CONTRACTACIO 1r TR 2020'!O23+'CONTRACTACIO 2n TR 2020'!O23+'CONTRACTACIO 3r TR 2020'!O23+'CONTRACTACIO 4t TR 2020'!O23</f>
        <v>0</v>
      </c>
      <c r="P23" s="67" t="str">
        <f t="shared" si="5"/>
        <v/>
      </c>
      <c r="Q23" s="81">
        <f>'CONTRACTACIO 1r TR 2020'!Q23+'CONTRACTACIO 2n TR 2020'!Q23+'CONTRACTACIO 3r TR 2020'!Q23+'CONTRACTACIO 4t TR 2020'!Q23</f>
        <v>0</v>
      </c>
      <c r="R23" s="66" t="str">
        <f t="shared" si="6"/>
        <v/>
      </c>
      <c r="S23" s="77">
        <f>'CONTRACTACIO 1r TR 2020'!S23+'CONTRACTACIO 2n TR 2020'!S23+'CONTRACTACIO 3r TR 2020'!S23+'CONTRACTACIO 4t TR 2020'!S23</f>
        <v>0</v>
      </c>
      <c r="T23" s="78">
        <f>'CONTRACTACIO 1r TR 2020'!T23+'CONTRACTACIO 2n TR 2020'!T23+'CONTRACTACIO 3r TR 2020'!T23+'CONTRACTACIO 4t TR 2020'!T23</f>
        <v>0</v>
      </c>
      <c r="U23" s="67" t="str">
        <f t="shared" si="7"/>
        <v/>
      </c>
      <c r="V23" s="81">
        <f>'CONTRACTACIO 1r TR 2020'!AA23+'CONTRACTACIO 2n TR 2020'!AA23+'CONTRACTACIO 3r TR 2020'!AA23+'CONTRACTACIO 4t TR 2020'!AA23</f>
        <v>0</v>
      </c>
      <c r="W23" s="66" t="str">
        <f t="shared" si="8"/>
        <v/>
      </c>
      <c r="X23" s="77">
        <f>'CONTRACTACIO 1r TR 2020'!AC23+'CONTRACTACIO 2n TR 2020'!AC23+'CONTRACTACIO 3r TR 2020'!AC23+'CONTRACTACIO 4t TR 2020'!AC23</f>
        <v>0</v>
      </c>
      <c r="Y23" s="78">
        <f>'CONTRACTACIO 1r TR 2020'!AD23+'CONTRACTACIO 2n TR 2020'!AD23+'CONTRACTACIO 3r TR 2020'!AD23+'CONTRACTACIO 4t TR 2020'!AD23</f>
        <v>0</v>
      </c>
      <c r="Z23" s="67" t="str">
        <f t="shared" si="9"/>
        <v/>
      </c>
      <c r="AA23" s="81">
        <f>'CONTRACTACIO 1r TR 2020'!V23+'CONTRACTACIO 2n TR 2020'!V23+'CONTRACTACIO 3r TR 2020'!V23+'CONTRACTACIO 4t TR 2020'!V23</f>
        <v>0</v>
      </c>
      <c r="AB23" s="20" t="str">
        <f t="shared" si="10"/>
        <v/>
      </c>
      <c r="AC23" s="77">
        <f>'CONTRACTACIO 1r TR 2020'!X23+'CONTRACTACIO 2n TR 2020'!X23+'CONTRACTACIO 3r TR 2020'!X23+'CONTRACTACIO 4t TR 2020'!X23</f>
        <v>0</v>
      </c>
      <c r="AD23" s="78">
        <f>'CONTRACTACIO 1r TR 2020'!Y23+'CONTRACTACIO 2n TR 2020'!Y23+'CONTRACTACIO 3r TR 2020'!Y23+'CONTRACTACIO 4t TR 2020'!Y23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62</v>
      </c>
      <c r="B24" s="81">
        <f>'CONTRACTACIO 1r TR 2020'!B24+'CONTRACTACIO 2n TR 2020'!B24+'CONTRACTACIO 3r TR 2020'!B24+'CONTRACTACIO 4t TR 2020'!B24</f>
        <v>0</v>
      </c>
      <c r="C24" s="66" t="str">
        <f t="shared" si="0"/>
        <v/>
      </c>
      <c r="D24" s="77">
        <f>'CONTRACTACIO 1r TR 2020'!D24+'CONTRACTACIO 2n TR 2020'!D24+'CONTRACTACIO 3r TR 2020'!D24+'CONTRACTACIO 4t TR 2020'!D24</f>
        <v>0</v>
      </c>
      <c r="E24" s="78">
        <f>'CONTRACTACIO 1r TR 2020'!E24+'CONTRACTACIO 2n TR 2020'!E24+'CONTRACTACIO 3r TR 2020'!E24+'CONTRACTACIO 4t TR 2020'!E24</f>
        <v>0</v>
      </c>
      <c r="F24" s="67" t="str">
        <f t="shared" si="1"/>
        <v/>
      </c>
      <c r="G24" s="81">
        <f>'CONTRACTACIO 1r TR 2020'!G24+'CONTRACTACIO 2n TR 2020'!G24+'CONTRACTACIO 3r TR 2020'!G24+'CONTRACTACIO 4t TR 2020'!G24</f>
        <v>11</v>
      </c>
      <c r="H24" s="66">
        <f t="shared" si="2"/>
        <v>6.5868263473053898E-2</v>
      </c>
      <c r="I24" s="77">
        <f>'CONTRACTACIO 1r TR 2020'!I24+'CONTRACTACIO 2n TR 2020'!I24+'CONTRACTACIO 3r TR 2020'!I24+'CONTRACTACIO 4t TR 2020'!I24</f>
        <v>261691.21</v>
      </c>
      <c r="J24" s="78">
        <f>'CONTRACTACIO 1r TR 2020'!J24+'CONTRACTACIO 2n TR 2020'!J24+'CONTRACTACIO 3r TR 2020'!J24+'CONTRACTACIO 4t TR 2020'!J24</f>
        <v>316646.37</v>
      </c>
      <c r="K24" s="67">
        <f t="shared" si="3"/>
        <v>1.4715641389509836E-2</v>
      </c>
      <c r="L24" s="81">
        <f>'CONTRACTACIO 1r TR 2020'!L24+'CONTRACTACIO 2n TR 2020'!L24+'CONTRACTACIO 3r TR 2020'!L24+'CONTRACTACIO 4t TR 2020'!L24</f>
        <v>21</v>
      </c>
      <c r="M24" s="66">
        <f t="shared" si="4"/>
        <v>0.26923076923076922</v>
      </c>
      <c r="N24" s="77">
        <f>'CONTRACTACIO 1r TR 2020'!N24+'CONTRACTACIO 2n TR 2020'!N24+'CONTRACTACIO 3r TR 2020'!N24+'CONTRACTACIO 4t TR 2020'!N24</f>
        <v>3002656.42</v>
      </c>
      <c r="O24" s="78">
        <f>'CONTRACTACIO 1r TR 2020'!O24+'CONTRACTACIO 2n TR 2020'!O24+'CONTRACTACIO 3r TR 2020'!O24+'CONTRACTACIO 4t TR 2020'!O24</f>
        <v>3633214.27</v>
      </c>
      <c r="P24" s="67">
        <f t="shared" si="5"/>
        <v>0.15559564983337737</v>
      </c>
      <c r="Q24" s="81">
        <f>'CONTRACTACIO 1r TR 2020'!Q24+'CONTRACTACIO 2n TR 2020'!Q24+'CONTRACTACIO 3r TR 2020'!Q24+'CONTRACTACIO 4t TR 2020'!Q24</f>
        <v>0</v>
      </c>
      <c r="R24" s="66" t="str">
        <f t="shared" si="6"/>
        <v/>
      </c>
      <c r="S24" s="77">
        <f>'CONTRACTACIO 1r TR 2020'!S24+'CONTRACTACIO 2n TR 2020'!S24+'CONTRACTACIO 3r TR 2020'!S24+'CONTRACTACIO 4t TR 2020'!S24</f>
        <v>0</v>
      </c>
      <c r="T24" s="78">
        <f>'CONTRACTACIO 1r TR 2020'!T24+'CONTRACTACIO 2n TR 2020'!T24+'CONTRACTACIO 3r TR 2020'!T24+'CONTRACTACIO 4t TR 2020'!T24</f>
        <v>0</v>
      </c>
      <c r="U24" s="67" t="str">
        <f t="shared" si="7"/>
        <v/>
      </c>
      <c r="V24" s="81">
        <f>'CONTRACTACIO 1r TR 2020'!AA24+'CONTRACTACIO 2n TR 2020'!AA24+'CONTRACTACIO 3r TR 2020'!AA24+'CONTRACTACIO 4t TR 2020'!AA24</f>
        <v>0</v>
      </c>
      <c r="W24" s="66" t="str">
        <f t="shared" si="8"/>
        <v/>
      </c>
      <c r="X24" s="77">
        <f>'CONTRACTACIO 1r TR 2020'!AC24+'CONTRACTACIO 2n TR 2020'!AC24+'CONTRACTACIO 3r TR 2020'!AC24+'CONTRACTACIO 4t TR 2020'!AC24</f>
        <v>0</v>
      </c>
      <c r="Y24" s="78">
        <f>'CONTRACTACIO 1r TR 2020'!AD24+'CONTRACTACIO 2n TR 2020'!AD24+'CONTRACTACIO 3r TR 2020'!AD24+'CONTRACTACIO 4t TR 2020'!AD24</f>
        <v>0</v>
      </c>
      <c r="Z24" s="67" t="str">
        <f t="shared" si="9"/>
        <v/>
      </c>
      <c r="AA24" s="81">
        <f>'CONTRACTACIO 1r TR 2020'!V24+'CONTRACTACIO 2n TR 2020'!V24+'CONTRACTACIO 3r TR 2020'!V24+'CONTRACTACIO 4t TR 2020'!V24</f>
        <v>0</v>
      </c>
      <c r="AB24" s="20" t="str">
        <f t="shared" si="10"/>
        <v/>
      </c>
      <c r="AC24" s="77">
        <f>'CONTRACTACIO 1r TR 2020'!X24+'CONTRACTACIO 2n TR 2020'!X24+'CONTRACTACIO 3r TR 2020'!X24+'CONTRACTACIO 4t TR 2020'!X24</f>
        <v>0</v>
      </c>
      <c r="AD24" s="78">
        <f>'CONTRACTACIO 1r TR 2020'!Y24+'CONTRACTACIO 2n TR 2020'!Y24+'CONTRACTACIO 3r TR 2020'!Y24+'CONTRACTACIO 4t TR 2020'!Y24</f>
        <v>0</v>
      </c>
      <c r="AE24" s="67" t="str">
        <f t="shared" si="11"/>
        <v/>
      </c>
    </row>
    <row r="25" spans="1:31" ht="33.049999999999997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167</v>
      </c>
      <c r="H25" s="17">
        <f t="shared" si="12"/>
        <v>1</v>
      </c>
      <c r="I25" s="18">
        <f t="shared" si="12"/>
        <v>17766502.41</v>
      </c>
      <c r="J25" s="18">
        <f t="shared" si="12"/>
        <v>21517673.719999995</v>
      </c>
      <c r="K25" s="19">
        <f t="shared" si="12"/>
        <v>1</v>
      </c>
      <c r="L25" s="16">
        <f t="shared" si="12"/>
        <v>78</v>
      </c>
      <c r="M25" s="17">
        <f t="shared" si="12"/>
        <v>1</v>
      </c>
      <c r="N25" s="18">
        <f t="shared" si="12"/>
        <v>19296990.039999999</v>
      </c>
      <c r="O25" s="18">
        <f t="shared" si="12"/>
        <v>23350358.920000002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1</v>
      </c>
      <c r="W25" s="17">
        <f t="shared" si="12"/>
        <v>1</v>
      </c>
      <c r="X25" s="18">
        <f t="shared" si="12"/>
        <v>6000</v>
      </c>
      <c r="Y25" s="18">
        <f t="shared" si="12"/>
        <v>7260</v>
      </c>
      <c r="Z25" s="19">
        <f t="shared" si="12"/>
        <v>1</v>
      </c>
      <c r="AA25" s="16">
        <f t="shared" si="12"/>
        <v>1</v>
      </c>
      <c r="AB25" s="17">
        <f t="shared" si="12"/>
        <v>1</v>
      </c>
      <c r="AC25" s="18">
        <f t="shared" si="12"/>
        <v>4000</v>
      </c>
      <c r="AD25" s="18">
        <f t="shared" si="12"/>
        <v>4840</v>
      </c>
      <c r="AE25" s="19">
        <f t="shared" si="12"/>
        <v>1</v>
      </c>
    </row>
    <row r="26" spans="1:31" s="25" customFormat="1" ht="18.649999999999999" customHeight="1" x14ac:dyDescent="0.25">
      <c r="B26" s="26"/>
      <c r="H26" s="26"/>
      <c r="N26" s="26"/>
    </row>
    <row r="27" spans="1:31" s="49" customFormat="1" ht="34.200000000000003" customHeight="1" x14ac:dyDescent="0.3">
      <c r="A27" s="125" t="s">
        <v>58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8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" customHeight="1" thickBot="1" x14ac:dyDescent="0.35">
      <c r="A33" s="153"/>
      <c r="B33" s="55" t="s">
        <v>14</v>
      </c>
      <c r="C33" s="35" t="s">
        <v>8</v>
      </c>
      <c r="D33" s="36" t="s">
        <v>54</v>
      </c>
      <c r="E33" s="37" t="s">
        <v>55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54</v>
      </c>
      <c r="O33" s="37" t="s">
        <v>55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30</v>
      </c>
      <c r="C34" s="8">
        <f t="shared" ref="C34:C40" si="14">IF(B34,B34/$B$46,"")</f>
        <v>0.1214574898785425</v>
      </c>
      <c r="D34" s="10">
        <f t="shared" ref="D34:D43" si="15">D13+I13+N13+S13+X13+AC13</f>
        <v>27578866.899999999</v>
      </c>
      <c r="E34" s="11">
        <f t="shared" ref="E34:E43" si="16">E13+J13+O13+T13+Y13+AD13</f>
        <v>33370428.959999997</v>
      </c>
      <c r="F34" s="21">
        <f t="shared" ref="F34:F40" si="17">IF(E34,E34/$E$46,"")</f>
        <v>0.74354568485072103</v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29.95" customHeight="1" x14ac:dyDescent="0.25">
      <c r="A35" s="43" t="s">
        <v>18</v>
      </c>
      <c r="B35" s="12">
        <f t="shared" si="13"/>
        <v>29</v>
      </c>
      <c r="C35" s="8">
        <f t="shared" si="14"/>
        <v>0.11740890688259109</v>
      </c>
      <c r="D35" s="13">
        <f t="shared" si="15"/>
        <v>1587009.43</v>
      </c>
      <c r="E35" s="14">
        <f t="shared" si="16"/>
        <v>1920523.4300000002</v>
      </c>
      <c r="F35" s="21">
        <f t="shared" si="17"/>
        <v>4.2792285071998844E-2</v>
      </c>
      <c r="J35" s="145" t="s">
        <v>1</v>
      </c>
      <c r="K35" s="146"/>
      <c r="L35" s="60">
        <f>G25</f>
        <v>167</v>
      </c>
      <c r="M35" s="8">
        <f t="shared" si="18"/>
        <v>0.67611336032388669</v>
      </c>
      <c r="N35" s="61">
        <f>I25</f>
        <v>17766502.41</v>
      </c>
      <c r="O35" s="61">
        <f>J25</f>
        <v>21517673.719999995</v>
      </c>
      <c r="P35" s="59">
        <f t="shared" si="19"/>
        <v>0.47944764095510023</v>
      </c>
    </row>
    <row r="36" spans="1:33" s="25" customFormat="1" ht="29.95" customHeight="1" x14ac:dyDescent="0.25">
      <c r="A36" s="43" t="s">
        <v>19</v>
      </c>
      <c r="B36" s="12">
        <f t="shared" si="13"/>
        <v>5</v>
      </c>
      <c r="C36" s="8">
        <f t="shared" si="14"/>
        <v>2.0242914979757085E-2</v>
      </c>
      <c r="D36" s="13">
        <f t="shared" si="15"/>
        <v>127131.2</v>
      </c>
      <c r="E36" s="14">
        <f t="shared" si="16"/>
        <v>153828.76</v>
      </c>
      <c r="F36" s="21">
        <f t="shared" si="17"/>
        <v>3.4275469111002166E-3</v>
      </c>
      <c r="J36" s="145" t="s">
        <v>2</v>
      </c>
      <c r="K36" s="146"/>
      <c r="L36" s="60">
        <f>L25</f>
        <v>78</v>
      </c>
      <c r="M36" s="8">
        <f t="shared" si="18"/>
        <v>0.31578947368421051</v>
      </c>
      <c r="N36" s="61">
        <f>N25</f>
        <v>19296990.039999999</v>
      </c>
      <c r="O36" s="61">
        <f>O25</f>
        <v>23350358.920000002</v>
      </c>
      <c r="P36" s="59">
        <f t="shared" si="19"/>
        <v>0.52028275199856899</v>
      </c>
    </row>
    <row r="37" spans="1:33" ht="29.95" customHeight="1" x14ac:dyDescent="0.25">
      <c r="A37" s="43" t="s">
        <v>26</v>
      </c>
      <c r="B37" s="12">
        <f t="shared" si="13"/>
        <v>1</v>
      </c>
      <c r="C37" s="8">
        <f t="shared" si="14"/>
        <v>4.048582995951417E-3</v>
      </c>
      <c r="D37" s="13">
        <f t="shared" si="15"/>
        <v>132945.65</v>
      </c>
      <c r="E37" s="14">
        <f t="shared" si="16"/>
        <v>160864.24</v>
      </c>
      <c r="F37" s="21">
        <f t="shared" si="17"/>
        <v>3.5843084798868811E-3</v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1</v>
      </c>
      <c r="M38" s="8">
        <f t="shared" si="18"/>
        <v>4.048582995951417E-3</v>
      </c>
      <c r="N38" s="61">
        <f>AC25</f>
        <v>4000</v>
      </c>
      <c r="O38" s="61">
        <f>AD25</f>
        <v>4840</v>
      </c>
      <c r="P38" s="59">
        <f t="shared" si="19"/>
        <v>1.0784281853227606E-4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25">
      <c r="A39" s="44" t="s">
        <v>33</v>
      </c>
      <c r="B39" s="15">
        <f t="shared" si="13"/>
        <v>23</v>
      </c>
      <c r="C39" s="8">
        <f t="shared" si="14"/>
        <v>9.3117408906882596E-2</v>
      </c>
      <c r="D39" s="13">
        <f t="shared" si="15"/>
        <v>3607392.3900000006</v>
      </c>
      <c r="E39" s="22">
        <f t="shared" si="16"/>
        <v>4364944.7899999991</v>
      </c>
      <c r="F39" s="21">
        <f t="shared" si="17"/>
        <v>9.7257840680035901E-2</v>
      </c>
      <c r="G39" s="25"/>
      <c r="H39" s="25"/>
      <c r="I39" s="25"/>
      <c r="J39" s="145" t="s">
        <v>4</v>
      </c>
      <c r="K39" s="146"/>
      <c r="L39" s="60">
        <f>V25</f>
        <v>1</v>
      </c>
      <c r="M39" s="8">
        <f t="shared" si="18"/>
        <v>4.048582995951417E-3</v>
      </c>
      <c r="N39" s="61">
        <f>X25</f>
        <v>6000</v>
      </c>
      <c r="O39" s="61">
        <f>Y25</f>
        <v>7260</v>
      </c>
      <c r="P39" s="59">
        <f t="shared" si="19"/>
        <v>1.6176422779841409E-4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">
      <c r="A40" s="44" t="s">
        <v>28</v>
      </c>
      <c r="B40" s="12">
        <f t="shared" si="13"/>
        <v>9</v>
      </c>
      <c r="C40" s="8">
        <f t="shared" si="14"/>
        <v>3.643724696356275E-2</v>
      </c>
      <c r="D40" s="13">
        <f t="shared" si="15"/>
        <v>96369.58</v>
      </c>
      <c r="E40" s="23">
        <f t="shared" si="16"/>
        <v>116607.19</v>
      </c>
      <c r="F40" s="21">
        <f t="shared" si="17"/>
        <v>2.5981917418860818E-3</v>
      </c>
      <c r="G40" s="25"/>
      <c r="H40" s="25"/>
      <c r="I40" s="25"/>
      <c r="J40" s="147" t="s">
        <v>0</v>
      </c>
      <c r="K40" s="148"/>
      <c r="L40" s="83">
        <f>SUM(L34:L39)</f>
        <v>247</v>
      </c>
      <c r="M40" s="17">
        <f>SUM(M34:M39)</f>
        <v>1</v>
      </c>
      <c r="N40" s="84">
        <f>SUM(N34:N39)</f>
        <v>37073492.450000003</v>
      </c>
      <c r="O40" s="85">
        <f>SUM(O34:O39)</f>
        <v>44880132.640000001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25">
      <c r="A41" s="45" t="s">
        <v>29</v>
      </c>
      <c r="B41" s="12">
        <f t="shared" si="13"/>
        <v>64</v>
      </c>
      <c r="C41" s="8">
        <f>IF(B41,B41/$B$46,"")</f>
        <v>0.25910931174089069</v>
      </c>
      <c r="D41" s="13">
        <f t="shared" si="15"/>
        <v>640731.19999999995</v>
      </c>
      <c r="E41" s="23">
        <f t="shared" si="16"/>
        <v>774426.46000000008</v>
      </c>
      <c r="F41" s="21">
        <f>IF(E41,E41/$E$46,"")</f>
        <v>1.7255440535614248E-2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9.95" customHeight="1" x14ac:dyDescent="0.3">
      <c r="A42" s="46" t="s">
        <v>32</v>
      </c>
      <c r="B42" s="12">
        <f t="shared" si="13"/>
        <v>54</v>
      </c>
      <c r="C42" s="8">
        <f>IF(B42,B42/$B$46,"")</f>
        <v>0.21862348178137653</v>
      </c>
      <c r="D42" s="13">
        <f t="shared" si="15"/>
        <v>38698.469999999994</v>
      </c>
      <c r="E42" s="14">
        <f t="shared" si="16"/>
        <v>68648.17</v>
      </c>
      <c r="F42" s="21">
        <f>IF(E42,E42/$E$46,"")</f>
        <v>1.5295892850997598E-3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9.95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9.95" customHeight="1" x14ac:dyDescent="0.3">
      <c r="A44" s="94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9.95" customHeight="1" x14ac:dyDescent="0.3">
      <c r="A45" s="94" t="s">
        <v>62</v>
      </c>
      <c r="B45" s="12">
        <f t="shared" ref="B45" si="23">B24+G24+L24+Q24+V24+AA24</f>
        <v>32</v>
      </c>
      <c r="C45" s="8">
        <f>IF(B45,B45/$B$46,"")</f>
        <v>0.12955465587044535</v>
      </c>
      <c r="D45" s="13">
        <f t="shared" ref="D45" si="24">D24+I24+N24+S24+X24+AC24</f>
        <v>3264347.63</v>
      </c>
      <c r="E45" s="14">
        <f t="shared" ref="E45" si="25">E24+J24+O24+T24+Y24+AD24</f>
        <v>3949860.64</v>
      </c>
      <c r="F45" s="21">
        <f>IF(E45,E45/$E$46,"")</f>
        <v>8.8009112443656987E-2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29.95" customHeight="1" thickBot="1" x14ac:dyDescent="0.3">
      <c r="A46" s="64" t="s">
        <v>0</v>
      </c>
      <c r="B46" s="16">
        <f>SUM(B34:B45)</f>
        <v>247</v>
      </c>
      <c r="C46" s="17">
        <f>SUM(C34:C45)</f>
        <v>1</v>
      </c>
      <c r="D46" s="18">
        <f>SUM(D34:D45)</f>
        <v>37073492.449999996</v>
      </c>
      <c r="E46" s="18">
        <f>SUM(E34:E45)</f>
        <v>44880132.640000001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29.95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2021-03-10T06:12:26Z</dcterms:modified>
</cp:coreProperties>
</file>