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610" windowHeight="3780" tabRatio="700" firstSheet="1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D13" i="1" l="1"/>
  <c r="E44" i="6" l="1"/>
  <c r="F44" i="6" s="1"/>
  <c r="D44" i="6"/>
  <c r="B44" i="6"/>
  <c r="C44" i="6" s="1"/>
  <c r="E44" i="5"/>
  <c r="F44" i="5" s="1"/>
  <c r="D44" i="5"/>
  <c r="B44" i="5"/>
  <c r="C44" i="5" s="1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 s="1"/>
  <c r="Y23" i="7"/>
  <c r="X23" i="7"/>
  <c r="V23" i="7"/>
  <c r="W23" i="7" s="1"/>
  <c r="T23" i="7"/>
  <c r="S23" i="7"/>
  <c r="Q23" i="7"/>
  <c r="R23" i="7" s="1"/>
  <c r="O23" i="7"/>
  <c r="N23" i="7"/>
  <c r="L23" i="7"/>
  <c r="M23" i="7" s="1"/>
  <c r="J23" i="7"/>
  <c r="I23" i="7"/>
  <c r="G23" i="7"/>
  <c r="E23" i="7"/>
  <c r="D23" i="7"/>
  <c r="B23" i="7"/>
  <c r="D44" i="7" l="1"/>
  <c r="E44" i="7"/>
  <c r="B44" i="7"/>
  <c r="B8" i="7"/>
  <c r="B8" i="6"/>
  <c r="B8" i="5"/>
  <c r="B8" i="4"/>
  <c r="AD22" i="7" l="1"/>
  <c r="AC22" i="7"/>
  <c r="AA22" i="7"/>
  <c r="AB22" i="7" s="1"/>
  <c r="Y22" i="7"/>
  <c r="X22" i="7"/>
  <c r="V22" i="7"/>
  <c r="W22" i="7" s="1"/>
  <c r="T22" i="7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B25" i="1"/>
  <c r="B16" i="7"/>
  <c r="D16" i="7"/>
  <c r="J24" i="7"/>
  <c r="E24" i="7"/>
  <c r="O24" i="7"/>
  <c r="T24" i="7"/>
  <c r="Y24" i="7"/>
  <c r="AD24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Y16" i="7"/>
  <c r="AD16" i="7"/>
  <c r="J17" i="7"/>
  <c r="O17" i="7"/>
  <c r="E17" i="7"/>
  <c r="T17" i="7"/>
  <c r="Y17" i="7"/>
  <c r="AD17" i="7"/>
  <c r="J18" i="7"/>
  <c r="O18" i="7"/>
  <c r="AD18" i="7"/>
  <c r="E18" i="7"/>
  <c r="T18" i="7"/>
  <c r="Y18" i="7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 s="1"/>
  <c r="V24" i="7"/>
  <c r="W24" i="7" s="1"/>
  <c r="AA24" i="7"/>
  <c r="AB24" i="7" s="1"/>
  <c r="G16" i="7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 s="1"/>
  <c r="R15" i="7"/>
  <c r="J25" i="6"/>
  <c r="K20" i="6" s="1"/>
  <c r="E25" i="6"/>
  <c r="F18" i="6" s="1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C15" i="6" s="1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6" i="6"/>
  <c r="F17" i="6"/>
  <c r="F19" i="6"/>
  <c r="F21" i="6"/>
  <c r="F24" i="6"/>
  <c r="C14" i="6"/>
  <c r="C16" i="6"/>
  <c r="C17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B41" i="4"/>
  <c r="AE13" i="4"/>
  <c r="AE14" i="4"/>
  <c r="AE16" i="4"/>
  <c r="AE17" i="4"/>
  <c r="AE18" i="4"/>
  <c r="AE20" i="4"/>
  <c r="AE21" i="4"/>
  <c r="AE24" i="4"/>
  <c r="AD25" i="4"/>
  <c r="AE1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Y25" i="4"/>
  <c r="Z24" i="4" s="1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7" i="4" s="1"/>
  <c r="U14" i="4"/>
  <c r="U15" i="4"/>
  <c r="U16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6" i="4"/>
  <c r="P17" i="4"/>
  <c r="N25" i="4"/>
  <c r="N36" i="4" s="1"/>
  <c r="L25" i="4"/>
  <c r="M19" i="4" s="1"/>
  <c r="M15" i="4"/>
  <c r="M16" i="4"/>
  <c r="M17" i="4"/>
  <c r="M18" i="4"/>
  <c r="M21" i="4"/>
  <c r="J25" i="4"/>
  <c r="K23" i="4" s="1"/>
  <c r="K16" i="4"/>
  <c r="K17" i="4"/>
  <c r="I25" i="4"/>
  <c r="N35" i="4" s="1"/>
  <c r="G25" i="4"/>
  <c r="H23" i="4" s="1"/>
  <c r="H16" i="4"/>
  <c r="H17" i="4"/>
  <c r="H21" i="4"/>
  <c r="E25" i="4"/>
  <c r="F19" i="4" s="1"/>
  <c r="F16" i="4"/>
  <c r="F17" i="4"/>
  <c r="F21" i="4"/>
  <c r="F24" i="4"/>
  <c r="D25" i="4"/>
  <c r="N34" i="4" s="1"/>
  <c r="B25" i="4"/>
  <c r="C19" i="4" s="1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13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19" i="1"/>
  <c r="M18" i="1"/>
  <c r="M17" i="1"/>
  <c r="M16" i="1"/>
  <c r="M15" i="1"/>
  <c r="M14" i="1"/>
  <c r="K19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R13" i="1"/>
  <c r="P13" i="1"/>
  <c r="M13" i="1"/>
  <c r="F14" i="1"/>
  <c r="F15" i="1"/>
  <c r="F16" i="1"/>
  <c r="F17" i="1"/>
  <c r="F18" i="1"/>
  <c r="F19" i="1"/>
  <c r="F21" i="1"/>
  <c r="O39" i="1"/>
  <c r="P39" i="1" s="1"/>
  <c r="N37" i="1"/>
  <c r="F20" i="6" l="1"/>
  <c r="F15" i="6"/>
  <c r="C18" i="6"/>
  <c r="M24" i="4"/>
  <c r="K18" i="1"/>
  <c r="P24" i="1"/>
  <c r="M24" i="1"/>
  <c r="K16" i="6"/>
  <c r="P16" i="5"/>
  <c r="F13" i="4"/>
  <c r="Z15" i="7"/>
  <c r="Z13" i="7"/>
  <c r="Z18" i="7"/>
  <c r="O39" i="4"/>
  <c r="AE23" i="4"/>
  <c r="AE22" i="4"/>
  <c r="AE15" i="4"/>
  <c r="AE25" i="4" s="1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5" i="4" s="1"/>
  <c r="U23" i="4"/>
  <c r="U22" i="4"/>
  <c r="P19" i="4"/>
  <c r="P23" i="4"/>
  <c r="P22" i="4"/>
  <c r="P24" i="4"/>
  <c r="H17" i="7"/>
  <c r="F16" i="7"/>
  <c r="F18" i="4"/>
  <c r="F23" i="4"/>
  <c r="F22" i="4"/>
  <c r="C16" i="4"/>
  <c r="C23" i="4"/>
  <c r="L34" i="4"/>
  <c r="C22" i="4"/>
  <c r="C13" i="4"/>
  <c r="K20" i="1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F37" i="1"/>
  <c r="H20" i="6"/>
  <c r="H19" i="6"/>
  <c r="M18" i="6"/>
  <c r="M13" i="6"/>
  <c r="P19" i="6"/>
  <c r="P14" i="6"/>
  <c r="Z21" i="6"/>
  <c r="L35" i="6"/>
  <c r="L40" i="6" s="1"/>
  <c r="M36" i="6" s="1"/>
  <c r="H22" i="6"/>
  <c r="O35" i="6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H19" i="4"/>
  <c r="H22" i="4"/>
  <c r="K13" i="4"/>
  <c r="K22" i="4"/>
  <c r="Z21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P25" i="1"/>
  <c r="Z25" i="1"/>
  <c r="U25" i="1"/>
  <c r="B46" i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U14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19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AE15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16" i="7" s="1"/>
  <c r="L35" i="4"/>
  <c r="E46" i="4"/>
  <c r="J25" i="7"/>
  <c r="K17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M25" i="6" l="1"/>
  <c r="P24" i="7"/>
  <c r="F41" i="1"/>
  <c r="M24" i="7"/>
  <c r="C19" i="7"/>
  <c r="Z20" i="7"/>
  <c r="Z23" i="7"/>
  <c r="Z22" i="7"/>
  <c r="Z17" i="7"/>
  <c r="Z16" i="7"/>
  <c r="AE13" i="7"/>
  <c r="O38" i="7"/>
  <c r="AE23" i="7"/>
  <c r="AE22" i="7"/>
  <c r="AE19" i="7"/>
  <c r="AE24" i="7"/>
  <c r="AE16" i="7"/>
  <c r="AE14" i="7"/>
  <c r="U24" i="7"/>
  <c r="O37" i="7"/>
  <c r="U23" i="7"/>
  <c r="U22" i="7"/>
  <c r="U18" i="7"/>
  <c r="U21" i="7"/>
  <c r="U20" i="7"/>
  <c r="U15" i="7"/>
  <c r="P18" i="7"/>
  <c r="P23" i="7"/>
  <c r="P22" i="7"/>
  <c r="P17" i="7"/>
  <c r="H22" i="7"/>
  <c r="H23" i="7"/>
  <c r="F19" i="7"/>
  <c r="F17" i="7"/>
  <c r="F43" i="4"/>
  <c r="F44" i="4"/>
  <c r="C37" i="4"/>
  <c r="C44" i="4"/>
  <c r="C16" i="7"/>
  <c r="C17" i="7"/>
  <c r="F37" i="4"/>
  <c r="F38" i="1"/>
  <c r="K25" i="1"/>
  <c r="K22" i="7"/>
  <c r="K23" i="7"/>
  <c r="O40" i="5"/>
  <c r="P36" i="5" s="1"/>
  <c r="O40" i="6"/>
  <c r="P35" i="6" s="1"/>
  <c r="F25" i="1"/>
  <c r="F43" i="1"/>
  <c r="F44" i="1"/>
  <c r="F24" i="7"/>
  <c r="C25" i="1"/>
  <c r="C22" i="7"/>
  <c r="C23" i="7"/>
  <c r="C40" i="1"/>
  <c r="C44" i="1"/>
  <c r="Z25" i="6"/>
  <c r="Z25" i="4"/>
  <c r="O40" i="1"/>
  <c r="P34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O34" i="7"/>
  <c r="F34" i="6"/>
  <c r="P38" i="6"/>
  <c r="F39" i="6"/>
  <c r="AB18" i="7"/>
  <c r="AB19" i="7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F44" i="7" s="1"/>
  <c r="D46" i="7"/>
  <c r="M14" i="7"/>
  <c r="L34" i="7"/>
  <c r="L38" i="7"/>
  <c r="B46" i="7"/>
  <c r="C44" i="7" s="1"/>
  <c r="H15" i="7"/>
  <c r="H19" i="7"/>
  <c r="H16" i="7"/>
  <c r="H20" i="7"/>
  <c r="L35" i="7"/>
  <c r="H13" i="7"/>
  <c r="H14" i="7"/>
  <c r="H18" i="7"/>
  <c r="H24" i="7"/>
  <c r="P36" i="6" l="1"/>
  <c r="P34" i="6"/>
  <c r="P40" i="6" s="1"/>
  <c r="P35" i="5"/>
  <c r="P34" i="5"/>
  <c r="P36" i="1"/>
  <c r="Z25" i="7"/>
  <c r="P39" i="4"/>
  <c r="P35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5" l="1"/>
  <c r="P40" i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<sst xmlns="http://schemas.openxmlformats.org/spreadsheetml/2006/main" count="465" uniqueCount="65">
  <si>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</si>
  <si>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</si>
  <si>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</si>
  <si>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</si>
  <si>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</si>
  <si>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</si>
  <si>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</si>
  <si>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</si>
  <si>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</si>
  <si>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</si>
  <si>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</si>
  <si>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</si>
  <si>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</si>
  <si>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</si>
  <si>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</si>
  <si>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</si>
  <si>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</si>
  <si>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</si>
  <si>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</si>
  <si>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</si>
  <si>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</si>
  <si>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</si>
  <si>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</si>
  <si>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</si>
  <si>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</si>
  <si>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</si>
  <si>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</si>
  <si>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</si>
  <si>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</si>
  <si>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</si>
  <si>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</si>
  <si>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</si>
  <si>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</si>
  <si>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</si>
  <si>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</si>
  <si>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</si>
  <si>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</si>
  <si>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</si>
  <si>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</si>
  <si>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</si>
  <si>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</si>
  <si>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</si>
  <si>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</si>
  <si>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</si>
  <si>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</si>
  <si>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</si>
  <si>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</si>
  <si>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</si>
  <si>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</si>
  <si>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</si>
  <si>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</si>
  <si>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</si>
  <si>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</si>
  <si>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</si>
  <si>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</si>
  <si>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</si>
  <si>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</si>
  <si>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</si>
  <si>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</si>
  <si>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</si>
  <si>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</si>
  <si>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</si>
  <si>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</si>
  <si>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</si>
  <si>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Institut Municipal de Mercats de Barcelona (IMMB)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</si>
</sst>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30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242</c:v>
                </c:pt>
                <c:pt idx="8">
                  <c:v>0</c:v>
                </c:pt>
                <c:pt idx="9">
                  <c:v>0</c:v>
                </c:pt>
                <c:pt idx="10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7599958.2699999996</c:v>
                </c:pt>
                <c:pt idx="1">
                  <c:v>51929.33</c:v>
                </c:pt>
                <c:pt idx="2">
                  <c:v>120843.93</c:v>
                </c:pt>
                <c:pt idx="3">
                  <c:v>0</c:v>
                </c:pt>
                <c:pt idx="4">
                  <c:v>0</c:v>
                </c:pt>
                <c:pt idx="5">
                  <c:v>1069412.48</c:v>
                </c:pt>
                <c:pt idx="6">
                  <c:v>0</c:v>
                </c:pt>
                <c:pt idx="7">
                  <c:v>2369623.9899999998</c:v>
                </c:pt>
                <c:pt idx="8">
                  <c:v>0</c:v>
                </c:pt>
                <c:pt idx="9">
                  <c:v>0</c:v>
                </c:pt>
                <c:pt idx="10">
                  <c:v>1276603.5799999998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50</c:v>
                </c:pt>
                <c:pt idx="1">
                  <c:v>228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5207699.0999999996</c:v>
                </c:pt>
                <c:pt idx="1">
                  <c:v>6454268.3800000008</c:v>
                </c:pt>
                <c:pt idx="2">
                  <c:v>826404.1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3" zoomScale="70" zoomScaleNormal="70" workbookViewId="0">
      <selection activeCell="C36" sqref="C36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I5" s="103"/>
      <c r="J5" s="103"/>
      <c r="K5" s="103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2</v>
      </c>
      <c r="C13" s="20">
        <f t="shared" ref="C13:C24" si="0">IF(B13,B13/$B$25,"")</f>
        <v>0.14285714285714285</v>
      </c>
      <c r="D13" s="4">
        <f>E13/1.21</f>
        <v>294305.58677685953</v>
      </c>
      <c r="E13" s="5">
        <v>356109.76</v>
      </c>
      <c r="F13" s="21">
        <f t="shared" ref="F13:F24" si="1">IF(E13,E13/$E$25,"")</f>
        <v>0.56895144658930552</v>
      </c>
      <c r="G13" s="1">
        <v>6</v>
      </c>
      <c r="H13" s="20">
        <f t="shared" ref="H13:H24" si="2">IF(G13,G13/$G$25,"")</f>
        <v>8.8235294117647065E-2</v>
      </c>
      <c r="I13" s="4">
        <v>1418249.49</v>
      </c>
      <c r="J13" s="5">
        <v>1716081.88</v>
      </c>
      <c r="K13" s="21">
        <f t="shared" ref="K13:K24" si="3">IF(J13,J13/$J$25,"")</f>
        <v>0.77553699555702671</v>
      </c>
      <c r="L13" s="1"/>
      <c r="M13" s="20" t="str">
        <f t="shared" ref="M13:M24" si="4">IF(L13,L13/$L$25,"")</f>
        <v/>
      </c>
      <c r="N13" s="4">
        <v>0</v>
      </c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4">
        <v>0</v>
      </c>
      <c r="E14" s="7"/>
      <c r="F14" s="21" t="str">
        <f t="shared" si="1"/>
        <v/>
      </c>
      <c r="G14" s="2"/>
      <c r="H14" s="20" t="str">
        <f t="shared" si="2"/>
        <v/>
      </c>
      <c r="I14" s="4">
        <v>0</v>
      </c>
      <c r="J14" s="7"/>
      <c r="K14" s="21" t="str">
        <f t="shared" si="3"/>
        <v/>
      </c>
      <c r="L14" s="2"/>
      <c r="M14" s="20" t="str">
        <f t="shared" si="4"/>
        <v/>
      </c>
      <c r="N14" s="4">
        <v>0</v>
      </c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4">
        <v>0</v>
      </c>
      <c r="E15" s="7"/>
      <c r="F15" s="21" t="str">
        <f t="shared" si="1"/>
        <v/>
      </c>
      <c r="G15" s="2"/>
      <c r="H15" s="20" t="str">
        <f t="shared" si="2"/>
        <v/>
      </c>
      <c r="I15" s="4">
        <v>0</v>
      </c>
      <c r="J15" s="7"/>
      <c r="K15" s="21" t="str">
        <f t="shared" si="3"/>
        <v/>
      </c>
      <c r="L15" s="2"/>
      <c r="M15" s="20" t="str">
        <f t="shared" si="4"/>
        <v/>
      </c>
      <c r="N15" s="4">
        <v>0</v>
      </c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4">
        <v>0</v>
      </c>
      <c r="E16" s="7"/>
      <c r="F16" s="21" t="str">
        <f t="shared" si="1"/>
        <v/>
      </c>
      <c r="G16" s="2"/>
      <c r="H16" s="20" t="str">
        <f t="shared" si="2"/>
        <v/>
      </c>
      <c r="I16" s="4">
        <v>0</v>
      </c>
      <c r="J16" s="7"/>
      <c r="K16" s="21" t="str">
        <f t="shared" si="3"/>
        <v/>
      </c>
      <c r="L16" s="2"/>
      <c r="M16" s="20" t="str">
        <f t="shared" si="4"/>
        <v/>
      </c>
      <c r="N16" s="4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4">
        <v>0</v>
      </c>
      <c r="E17" s="7"/>
      <c r="F17" s="21" t="str">
        <f t="shared" si="1"/>
        <v/>
      </c>
      <c r="G17" s="3"/>
      <c r="H17" s="20" t="str">
        <f t="shared" si="2"/>
        <v/>
      </c>
      <c r="I17" s="4">
        <v>0</v>
      </c>
      <c r="J17" s="7"/>
      <c r="K17" s="21" t="str">
        <f t="shared" si="3"/>
        <v/>
      </c>
      <c r="L17" s="3"/>
      <c r="M17" s="20" t="str">
        <f t="shared" si="4"/>
        <v/>
      </c>
      <c r="N17" s="4">
        <v>0</v>
      </c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4">
        <v>0</v>
      </c>
      <c r="E18" s="71"/>
      <c r="F18" s="68" t="str">
        <f t="shared" si="1"/>
        <v/>
      </c>
      <c r="G18" s="72">
        <v>2</v>
      </c>
      <c r="H18" s="67">
        <f t="shared" si="2"/>
        <v>2.9411764705882353E-2</v>
      </c>
      <c r="I18" s="4">
        <v>7071.47</v>
      </c>
      <c r="J18" s="71">
        <v>8556.48</v>
      </c>
      <c r="K18" s="68">
        <f t="shared" si="3"/>
        <v>3.8668707298184328E-3</v>
      </c>
      <c r="L18" s="72"/>
      <c r="M18" s="67" t="str">
        <f t="shared" si="4"/>
        <v/>
      </c>
      <c r="N18" s="4">
        <v>0</v>
      </c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4">
        <v>0</v>
      </c>
      <c r="E19" s="7"/>
      <c r="F19" s="21" t="str">
        <f t="shared" si="1"/>
        <v/>
      </c>
      <c r="G19" s="2"/>
      <c r="H19" s="20" t="str">
        <f t="shared" si="2"/>
        <v/>
      </c>
      <c r="I19" s="4">
        <v>0</v>
      </c>
      <c r="J19" s="7"/>
      <c r="K19" s="21" t="str">
        <f t="shared" si="3"/>
        <v/>
      </c>
      <c r="L19" s="2"/>
      <c r="M19" s="20" t="str">
        <f t="shared" si="4"/>
        <v/>
      </c>
      <c r="N19" s="4">
        <v>0</v>
      </c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12</v>
      </c>
      <c r="C20" s="67">
        <f t="shared" si="0"/>
        <v>0.8571428571428571</v>
      </c>
      <c r="D20" s="4">
        <v>222971.57024793388</v>
      </c>
      <c r="E20" s="71">
        <v>269795.59999999998</v>
      </c>
      <c r="F20" s="21">
        <f t="shared" si="1"/>
        <v>0.43104855341069453</v>
      </c>
      <c r="G20" s="69">
        <v>57</v>
      </c>
      <c r="H20" s="67">
        <f t="shared" si="2"/>
        <v>0.83823529411764708</v>
      </c>
      <c r="I20" s="4">
        <v>372930.69421487604</v>
      </c>
      <c r="J20" s="70">
        <v>451246.14</v>
      </c>
      <c r="K20" s="68">
        <f t="shared" si="3"/>
        <v>0.2039285419599591</v>
      </c>
      <c r="L20" s="69">
        <v>15</v>
      </c>
      <c r="M20" s="67">
        <f t="shared" si="4"/>
        <v>0.9375</v>
      </c>
      <c r="N20" s="4">
        <v>78398.016528925626</v>
      </c>
      <c r="O20" s="71">
        <v>94861.6</v>
      </c>
      <c r="P20" s="68">
        <f t="shared" si="5"/>
        <v>0.87082374718152911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25">
      <c r="A21" s="96" t="s">
        <v>58</v>
      </c>
      <c r="B21" s="2"/>
      <c r="C21" s="20" t="str">
        <f t="shared" si="0"/>
        <v/>
      </c>
      <c r="D21" s="4">
        <v>0</v>
      </c>
      <c r="E21" s="7"/>
      <c r="F21" s="21" t="str">
        <f t="shared" si="1"/>
        <v/>
      </c>
      <c r="G21" s="2"/>
      <c r="H21" s="20" t="str">
        <f t="shared" si="2"/>
        <v/>
      </c>
      <c r="I21" s="4">
        <v>0</v>
      </c>
      <c r="J21" s="99"/>
      <c r="K21" s="21" t="str">
        <f t="shared" si="3"/>
        <v/>
      </c>
      <c r="L21" s="2"/>
      <c r="M21" s="20" t="str">
        <f t="shared" si="4"/>
        <v/>
      </c>
      <c r="N21" s="4">
        <v>0</v>
      </c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4">
        <v>0</v>
      </c>
      <c r="E22" s="7"/>
      <c r="F22" s="21" t="str">
        <f t="shared" si="1"/>
        <v/>
      </c>
      <c r="G22" s="2"/>
      <c r="H22" s="20" t="str">
        <f t="shared" si="2"/>
        <v/>
      </c>
      <c r="I22" s="4">
        <v>0</v>
      </c>
      <c r="J22" s="99"/>
      <c r="K22" s="21" t="str">
        <f t="shared" si="3"/>
        <v/>
      </c>
      <c r="L22" s="2"/>
      <c r="M22" s="20" t="str">
        <f t="shared" si="4"/>
        <v/>
      </c>
      <c r="N22" s="4">
        <v>0</v>
      </c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4">
        <v>0</v>
      </c>
      <c r="E23" s="7"/>
      <c r="F23" s="21" t="str">
        <f t="shared" si="1"/>
        <v/>
      </c>
      <c r="G23" s="2"/>
      <c r="H23" s="20" t="str">
        <f t="shared" si="2"/>
        <v/>
      </c>
      <c r="I23" s="4">
        <v>0</v>
      </c>
      <c r="J23" s="99"/>
      <c r="K23" s="21" t="str">
        <f t="shared" si="3"/>
        <v/>
      </c>
      <c r="L23" s="2"/>
      <c r="M23" s="20" t="str">
        <f t="shared" si="4"/>
        <v/>
      </c>
      <c r="N23" s="4">
        <v>0</v>
      </c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si="0"/>
        <v/>
      </c>
      <c r="D24" s="4">
        <v>0</v>
      </c>
      <c r="E24" s="71"/>
      <c r="F24" s="68" t="str">
        <f t="shared" si="1"/>
        <v/>
      </c>
      <c r="G24" s="69">
        <v>3</v>
      </c>
      <c r="H24" s="67">
        <f t="shared" si="2"/>
        <v>4.4117647058823532E-2</v>
      </c>
      <c r="I24" s="4">
        <v>30480.561983471078</v>
      </c>
      <c r="J24" s="71">
        <v>36881.480000000003</v>
      </c>
      <c r="K24" s="68">
        <f t="shared" si="3"/>
        <v>1.6667591753195703E-2</v>
      </c>
      <c r="L24" s="69">
        <v>1</v>
      </c>
      <c r="M24" s="67">
        <f t="shared" si="4"/>
        <v>6.25E-2</v>
      </c>
      <c r="N24" s="4">
        <v>11629.404958677685</v>
      </c>
      <c r="O24" s="71">
        <v>14071.58</v>
      </c>
      <c r="P24" s="68">
        <f t="shared" si="5"/>
        <v>0.12917625281847092</v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" customHeight="1" thickBot="1" x14ac:dyDescent="0.35">
      <c r="A25" s="83" t="s">
        <v>0</v>
      </c>
      <c r="B25" s="16">
        <f t="shared" ref="B25:AE25" si="12">SUM(B13:B24)</f>
        <v>14</v>
      </c>
      <c r="C25" s="17">
        <f t="shared" si="12"/>
        <v>1</v>
      </c>
      <c r="D25" s="18">
        <f t="shared" si="12"/>
        <v>517277.15702479344</v>
      </c>
      <c r="E25" s="18">
        <f t="shared" si="12"/>
        <v>625905.36</v>
      </c>
      <c r="F25" s="19">
        <f t="shared" si="12"/>
        <v>1</v>
      </c>
      <c r="G25" s="16">
        <f t="shared" si="12"/>
        <v>68</v>
      </c>
      <c r="H25" s="17">
        <f t="shared" si="12"/>
        <v>1</v>
      </c>
      <c r="I25" s="18">
        <f t="shared" si="12"/>
        <v>1828732.216198347</v>
      </c>
      <c r="J25" s="18">
        <f t="shared" si="12"/>
        <v>2212765.98</v>
      </c>
      <c r="K25" s="19">
        <f t="shared" si="12"/>
        <v>0.99999999999999989</v>
      </c>
      <c r="L25" s="16">
        <f t="shared" si="12"/>
        <v>16</v>
      </c>
      <c r="M25" s="17">
        <f t="shared" si="12"/>
        <v>1</v>
      </c>
      <c r="N25" s="18">
        <f t="shared" si="12"/>
        <v>90027.421487603307</v>
      </c>
      <c r="O25" s="18">
        <f t="shared" si="12"/>
        <v>108933.18000000001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15" hidden="1" customHeight="1" x14ac:dyDescent="0.3">
      <c r="A27" s="127" t="s">
        <v>62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8</v>
      </c>
      <c r="C34" s="8">
        <f t="shared" ref="C34:C43" si="14">IF(B34,B34/$B$46,"")</f>
        <v>8.1632653061224483E-2</v>
      </c>
      <c r="D34" s="10">
        <f t="shared" ref="D34:D45" si="15">D13+I13+N13+S13+AC13+X13</f>
        <v>1712555.0767768596</v>
      </c>
      <c r="E34" s="11">
        <f t="shared" ref="E34:E45" si="16">E13+J13+O13+T13+AD13+Y13</f>
        <v>2072191.64</v>
      </c>
      <c r="F34" s="21">
        <f t="shared" ref="F34:F43" si="17">IF(E34,E34/$E$46,"")</f>
        <v>0.70300870620187539</v>
      </c>
      <c r="J34" s="151" t="s">
        <v>3</v>
      </c>
      <c r="K34" s="152"/>
      <c r="L34" s="58">
        <f>B25</f>
        <v>14</v>
      </c>
      <c r="M34" s="8">
        <f t="shared" ref="M34:M39" si="18">IF(L34,L34/$L$40,"")</f>
        <v>0.14285714285714285</v>
      </c>
      <c r="N34" s="59">
        <f>D25</f>
        <v>517277.15702479344</v>
      </c>
      <c r="O34" s="59">
        <f>E25</f>
        <v>625905.36</v>
      </c>
      <c r="P34" s="60">
        <f t="shared" ref="P34:P39" si="19">IF(O34,O34/$O$40,"")</f>
        <v>0.2123437373477769</v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1">
        <f>G25</f>
        <v>68</v>
      </c>
      <c r="M35" s="8">
        <f t="shared" si="18"/>
        <v>0.69387755102040816</v>
      </c>
      <c r="N35" s="62">
        <f>I25</f>
        <v>1828732.216198347</v>
      </c>
      <c r="O35" s="62">
        <f>J25</f>
        <v>2212765.98</v>
      </c>
      <c r="P35" s="60">
        <f t="shared" si="19"/>
        <v>0.75069975126785327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7" t="s">
        <v>2</v>
      </c>
      <c r="K36" s="148"/>
      <c r="L36" s="61">
        <f>L25</f>
        <v>16</v>
      </c>
      <c r="M36" s="8">
        <f t="shared" si="18"/>
        <v>0.16326530612244897</v>
      </c>
      <c r="N36" s="62">
        <f>N25</f>
        <v>90027.421487603307</v>
      </c>
      <c r="O36" s="62">
        <f>O25</f>
        <v>108933.18000000001</v>
      </c>
      <c r="P36" s="60">
        <f t="shared" si="19"/>
        <v>3.6956511384369846E-2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7" t="s">
        <v>5</v>
      </c>
      <c r="K38" s="148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2</v>
      </c>
      <c r="C39" s="8">
        <f t="shared" si="14"/>
        <v>2.0408163265306121E-2</v>
      </c>
      <c r="D39" s="13">
        <f t="shared" si="15"/>
        <v>7071.47</v>
      </c>
      <c r="E39" s="22">
        <f t="shared" si="16"/>
        <v>8556.48</v>
      </c>
      <c r="F39" s="21">
        <f t="shared" si="17"/>
        <v>2.9028588950596396E-3</v>
      </c>
      <c r="G39" s="25"/>
      <c r="J39" s="147" t="s">
        <v>4</v>
      </c>
      <c r="K39" s="148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9" t="s">
        <v>0</v>
      </c>
      <c r="K40" s="150"/>
      <c r="L40" s="84">
        <f>SUM(L34:L39)</f>
        <v>98</v>
      </c>
      <c r="M40" s="17">
        <f>SUM(M34:M39)</f>
        <v>1</v>
      </c>
      <c r="N40" s="85">
        <f>SUM(N34:N39)</f>
        <v>2436036.7947107437</v>
      </c>
      <c r="O40" s="86">
        <f>SUM(O34:O39)</f>
        <v>2947604.52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84</v>
      </c>
      <c r="C41" s="8">
        <f t="shared" si="14"/>
        <v>0.8571428571428571</v>
      </c>
      <c r="D41" s="13">
        <f t="shared" si="15"/>
        <v>674300.28099173552</v>
      </c>
      <c r="E41" s="23">
        <f t="shared" si="16"/>
        <v>815903.34</v>
      </c>
      <c r="F41" s="21">
        <f t="shared" si="17"/>
        <v>0.27680217426183074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13"/>
        <v>4</v>
      </c>
      <c r="C45" s="8">
        <f t="shared" ref="C45" si="22">IF(B45,B45/$B$46,"")</f>
        <v>4.0816326530612242E-2</v>
      </c>
      <c r="D45" s="13">
        <f t="shared" si="15"/>
        <v>42109.966942148763</v>
      </c>
      <c r="E45" s="14">
        <f t="shared" si="16"/>
        <v>50953.060000000005</v>
      </c>
      <c r="F45" s="21">
        <f t="shared" ref="F45" si="23">IF(E45,E45/$E$46,"")</f>
        <v>1.7286260641234192E-2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98</v>
      </c>
      <c r="C46" s="17">
        <f>SUM(C34:C45)</f>
        <v>1</v>
      </c>
      <c r="D46" s="18">
        <f>SUM(D34:D45)</f>
        <v>2436036.7947107437</v>
      </c>
      <c r="E46" s="18">
        <f>SUM(E34:E45)</f>
        <v>2947604.52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3">
    <mergeCell ref="J38:K38"/>
    <mergeCell ref="J40:K40"/>
    <mergeCell ref="J34:K34"/>
    <mergeCell ref="J35:K35"/>
    <mergeCell ref="J36:K36"/>
    <mergeCell ref="J37:K37"/>
    <mergeCell ref="J39:K39"/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4" zoomScale="55" zoomScaleNormal="55" workbookViewId="0">
      <selection activeCell="J20" sqref="J20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Institut Municipal de Mercats de Barcelona (IMMB)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>
        <v>0</v>
      </c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2.3809523809523808E-2</v>
      </c>
      <c r="I13" s="4">
        <v>80661.157024793385</v>
      </c>
      <c r="J13" s="5">
        <v>97600</v>
      </c>
      <c r="K13" s="21">
        <f t="shared" ref="K13:K21" si="3">IF(J13,J13/$J$25,"")</f>
        <v>6.4554808576902684E-2</v>
      </c>
      <c r="L13" s="1"/>
      <c r="M13" s="20" t="str">
        <f t="shared" ref="M13:M21" si="4">IF(L13,L13/$L$25,"")</f>
        <v/>
      </c>
      <c r="N13" s="4">
        <v>0</v>
      </c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4">
        <v>0</v>
      </c>
      <c r="E14" s="7"/>
      <c r="F14" s="21" t="str">
        <f t="shared" si="1"/>
        <v/>
      </c>
      <c r="G14" s="2"/>
      <c r="H14" s="20" t="str">
        <f t="shared" si="2"/>
        <v/>
      </c>
      <c r="I14" s="4">
        <v>0</v>
      </c>
      <c r="J14" s="7"/>
      <c r="K14" s="21" t="str">
        <f t="shared" si="3"/>
        <v/>
      </c>
      <c r="L14" s="2"/>
      <c r="M14" s="20" t="str">
        <f t="shared" si="4"/>
        <v/>
      </c>
      <c r="N14" s="4">
        <v>0</v>
      </c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4">
        <v>0</v>
      </c>
      <c r="E15" s="7"/>
      <c r="F15" s="21" t="str">
        <f t="shared" si="1"/>
        <v/>
      </c>
      <c r="G15" s="2"/>
      <c r="H15" s="20" t="str">
        <f t="shared" si="2"/>
        <v/>
      </c>
      <c r="I15" s="4">
        <v>0</v>
      </c>
      <c r="J15" s="7"/>
      <c r="K15" s="21" t="str">
        <f t="shared" si="3"/>
        <v/>
      </c>
      <c r="L15" s="2"/>
      <c r="M15" s="20" t="str">
        <f t="shared" si="4"/>
        <v/>
      </c>
      <c r="N15" s="4">
        <v>0</v>
      </c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4">
        <v>0</v>
      </c>
      <c r="E16" s="7"/>
      <c r="F16" s="21" t="str">
        <f t="shared" si="1"/>
        <v/>
      </c>
      <c r="G16" s="2"/>
      <c r="H16" s="20" t="str">
        <f t="shared" si="2"/>
        <v/>
      </c>
      <c r="I16" s="4">
        <v>0</v>
      </c>
      <c r="J16" s="7"/>
      <c r="K16" s="21" t="str">
        <f t="shared" si="3"/>
        <v/>
      </c>
      <c r="L16" s="2"/>
      <c r="M16" s="20" t="str">
        <f t="shared" si="4"/>
        <v/>
      </c>
      <c r="N16" s="4">
        <v>0</v>
      </c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4">
        <v>0</v>
      </c>
      <c r="E17" s="7"/>
      <c r="F17" s="21" t="str">
        <f t="shared" si="1"/>
        <v/>
      </c>
      <c r="G17" s="3"/>
      <c r="H17" s="20" t="str">
        <f t="shared" si="2"/>
        <v/>
      </c>
      <c r="I17" s="4">
        <v>0</v>
      </c>
      <c r="J17" s="7"/>
      <c r="K17" s="21" t="str">
        <f t="shared" si="3"/>
        <v/>
      </c>
      <c r="L17" s="3"/>
      <c r="M17" s="20" t="str">
        <f t="shared" si="4"/>
        <v/>
      </c>
      <c r="N17" s="4">
        <v>0</v>
      </c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4">
        <v>0</v>
      </c>
      <c r="E18" s="71"/>
      <c r="F18" s="68" t="str">
        <f t="shared" si="1"/>
        <v/>
      </c>
      <c r="G18" s="72">
        <v>2</v>
      </c>
      <c r="H18" s="67">
        <f t="shared" si="2"/>
        <v>4.7619047619047616E-2</v>
      </c>
      <c r="I18" s="4">
        <v>292062.92561983474</v>
      </c>
      <c r="J18" s="71">
        <v>353396.14</v>
      </c>
      <c r="K18" s="68">
        <f t="shared" si="3"/>
        <v>0.23374405911389654</v>
      </c>
      <c r="L18" s="72"/>
      <c r="M18" s="67" t="str">
        <f t="shared" si="4"/>
        <v/>
      </c>
      <c r="N18" s="4">
        <v>0</v>
      </c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4">
        <v>0</v>
      </c>
      <c r="E19" s="7"/>
      <c r="F19" s="21" t="str">
        <f t="shared" si="1"/>
        <v/>
      </c>
      <c r="G19" s="2"/>
      <c r="H19" s="20" t="str">
        <f t="shared" si="2"/>
        <v/>
      </c>
      <c r="I19" s="4">
        <v>0</v>
      </c>
      <c r="J19" s="7"/>
      <c r="K19" s="21" t="str">
        <f t="shared" si="3"/>
        <v/>
      </c>
      <c r="L19" s="2"/>
      <c r="M19" s="20" t="str">
        <f t="shared" si="4"/>
        <v/>
      </c>
      <c r="N19" s="4">
        <v>0</v>
      </c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>
        <v>6</v>
      </c>
      <c r="C20" s="67">
        <f t="shared" si="0"/>
        <v>1</v>
      </c>
      <c r="D20" s="4">
        <v>122362.23</v>
      </c>
      <c r="E20" s="71">
        <v>148058.29999999999</v>
      </c>
      <c r="F20" s="21">
        <f t="shared" si="1"/>
        <v>1</v>
      </c>
      <c r="G20" s="69">
        <v>16</v>
      </c>
      <c r="H20" s="67">
        <f t="shared" si="2"/>
        <v>0.38095238095238093</v>
      </c>
      <c r="I20" s="4">
        <v>79126.929999999993</v>
      </c>
      <c r="J20" s="71">
        <v>95743.58</v>
      </c>
      <c r="K20" s="21">
        <f t="shared" si="3"/>
        <v>6.3326931141059098E-2</v>
      </c>
      <c r="L20" s="69">
        <v>2</v>
      </c>
      <c r="M20" s="67">
        <f t="shared" si="4"/>
        <v>0.13333333333333333</v>
      </c>
      <c r="N20" s="4">
        <v>6804</v>
      </c>
      <c r="O20" s="71">
        <v>8232.84</v>
      </c>
      <c r="P20" s="68">
        <f t="shared" si="5"/>
        <v>0.12503882384371012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4">
        <v>0</v>
      </c>
      <c r="E21" s="7"/>
      <c r="F21" s="21" t="str">
        <f t="shared" si="1"/>
        <v/>
      </c>
      <c r="G21" s="2"/>
      <c r="H21" s="20" t="str">
        <f t="shared" si="2"/>
        <v/>
      </c>
      <c r="I21" s="4">
        <v>0</v>
      </c>
      <c r="J21" s="7"/>
      <c r="K21" s="21" t="str">
        <f t="shared" si="3"/>
        <v/>
      </c>
      <c r="L21" s="2"/>
      <c r="M21" s="20" t="str">
        <f t="shared" si="4"/>
        <v/>
      </c>
      <c r="N21" s="4">
        <v>0</v>
      </c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4">
        <v>0</v>
      </c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4">
        <v>0</v>
      </c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4">
        <v>0</v>
      </c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2"/>
        <v/>
      </c>
      <c r="D23" s="4">
        <v>0</v>
      </c>
      <c r="E23" s="7"/>
      <c r="F23" s="21" t="str">
        <f t="shared" si="1"/>
        <v/>
      </c>
      <c r="G23" s="2"/>
      <c r="H23" s="20" t="str">
        <f t="shared" si="13"/>
        <v/>
      </c>
      <c r="I23" s="4">
        <v>0</v>
      </c>
      <c r="J23" s="7"/>
      <c r="K23" s="21" t="str">
        <f t="shared" si="14"/>
        <v/>
      </c>
      <c r="L23" s="2"/>
      <c r="M23" s="20" t="str">
        <f t="shared" si="15"/>
        <v/>
      </c>
      <c r="N23" s="4">
        <v>0</v>
      </c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2">IF(B24,B24/$B$25,"")</f>
        <v/>
      </c>
      <c r="D24" s="4">
        <v>0</v>
      </c>
      <c r="E24" s="71"/>
      <c r="F24" s="68" t="str">
        <f t="shared" si="1"/>
        <v/>
      </c>
      <c r="G24" s="69">
        <v>23</v>
      </c>
      <c r="H24" s="67">
        <f t="shared" ref="H24" si="23">IF(G24,G24/$G$25,"")</f>
        <v>0.54761904761904767</v>
      </c>
      <c r="I24" s="4">
        <v>797647.81</v>
      </c>
      <c r="J24" s="71">
        <v>965153.85</v>
      </c>
      <c r="K24" s="68">
        <f t="shared" ref="K24" si="24">IF(J24,J24/$J$25,"")</f>
        <v>0.63837420116814181</v>
      </c>
      <c r="L24" s="69">
        <v>13</v>
      </c>
      <c r="M24" s="67">
        <f t="shared" ref="M24" si="25">IF(L24,L24/$L$25,"")</f>
        <v>0.8666666666666667</v>
      </c>
      <c r="N24" s="4">
        <v>47611.099173553717</v>
      </c>
      <c r="O24" s="71">
        <v>57609.43</v>
      </c>
      <c r="P24" s="68">
        <f t="shared" ref="P24" si="26">IF(O24,O24/$O$25,"")</f>
        <v>0.87496117615628988</v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2">SUM(B13:B24)</f>
        <v>6</v>
      </c>
      <c r="C25" s="17">
        <f t="shared" si="32"/>
        <v>1</v>
      </c>
      <c r="D25" s="18">
        <f t="shared" si="32"/>
        <v>122362.23</v>
      </c>
      <c r="E25" s="18">
        <f t="shared" si="32"/>
        <v>148058.29999999999</v>
      </c>
      <c r="F25" s="19">
        <f t="shared" si="32"/>
        <v>1</v>
      </c>
      <c r="G25" s="16">
        <f t="shared" si="32"/>
        <v>42</v>
      </c>
      <c r="H25" s="17">
        <f t="shared" si="32"/>
        <v>1</v>
      </c>
      <c r="I25" s="18">
        <f t="shared" si="32"/>
        <v>1249498.8226446281</v>
      </c>
      <c r="J25" s="18">
        <f t="shared" si="32"/>
        <v>1511893.5699999998</v>
      </c>
      <c r="K25" s="19">
        <f t="shared" si="32"/>
        <v>1</v>
      </c>
      <c r="L25" s="16">
        <f t="shared" si="32"/>
        <v>15</v>
      </c>
      <c r="M25" s="17">
        <f t="shared" si="32"/>
        <v>1</v>
      </c>
      <c r="N25" s="18">
        <f t="shared" si="32"/>
        <v>54415.099173553717</v>
      </c>
      <c r="O25" s="18">
        <f t="shared" si="32"/>
        <v>65842.27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05"/>
      <c r="B32" s="112"/>
      <c r="C32" s="113"/>
      <c r="D32" s="113"/>
      <c r="E32" s="113"/>
      <c r="F32" s="114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1.5873015873015872E-2</v>
      </c>
      <c r="D34" s="10">
        <f t="shared" ref="D34:D45" si="35">D13+I13+N13+S13+AC13+X13</f>
        <v>80661.157024793385</v>
      </c>
      <c r="E34" s="11">
        <f t="shared" ref="E34:E45" si="36">E13+J13+O13+T13+AD13+Y13</f>
        <v>97600</v>
      </c>
      <c r="F34" s="21">
        <f t="shared" ref="F34:F42" si="37">IF(E34,E34/$E$46,"")</f>
        <v>5.6553674472437365E-2</v>
      </c>
      <c r="J34" s="151" t="s">
        <v>3</v>
      </c>
      <c r="K34" s="152"/>
      <c r="L34" s="58">
        <f>B25</f>
        <v>6</v>
      </c>
      <c r="M34" s="8">
        <f t="shared" ref="M34:M39" si="38">IF(L34,L34/$L$40,"")</f>
        <v>9.5238095238095233E-2</v>
      </c>
      <c r="N34" s="59">
        <f>D25</f>
        <v>122362.23</v>
      </c>
      <c r="O34" s="59">
        <f>E25</f>
        <v>148058.29999999999</v>
      </c>
      <c r="P34" s="60">
        <f t="shared" ref="P34:P39" si="39">IF(O34,O34/$O$40,"")</f>
        <v>8.5791402675640102E-2</v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7" t="s">
        <v>1</v>
      </c>
      <c r="K35" s="148"/>
      <c r="L35" s="61">
        <f>G25</f>
        <v>42</v>
      </c>
      <c r="M35" s="8">
        <f t="shared" si="38"/>
        <v>0.66666666666666663</v>
      </c>
      <c r="N35" s="62">
        <f>I25</f>
        <v>1249498.8226446281</v>
      </c>
      <c r="O35" s="62">
        <f>J25</f>
        <v>1511893.5699999998</v>
      </c>
      <c r="P35" s="60">
        <f t="shared" si="39"/>
        <v>0.87605672945441793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7" t="s">
        <v>2</v>
      </c>
      <c r="K36" s="148"/>
      <c r="L36" s="61">
        <f>L25</f>
        <v>15</v>
      </c>
      <c r="M36" s="8">
        <f t="shared" si="38"/>
        <v>0.23809523809523808</v>
      </c>
      <c r="N36" s="62">
        <f>N25</f>
        <v>54415.099173553717</v>
      </c>
      <c r="O36" s="62">
        <f>O25</f>
        <v>65842.27</v>
      </c>
      <c r="P36" s="60">
        <f t="shared" si="39"/>
        <v>3.8151867869941895E-2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2</v>
      </c>
      <c r="C39" s="8">
        <f t="shared" si="34"/>
        <v>3.1746031746031744E-2</v>
      </c>
      <c r="D39" s="13">
        <f t="shared" si="35"/>
        <v>292062.92561983474</v>
      </c>
      <c r="E39" s="22">
        <f t="shared" si="36"/>
        <v>353396.14</v>
      </c>
      <c r="F39" s="21">
        <f t="shared" si="37"/>
        <v>0.2047730559567203</v>
      </c>
      <c r="G39" s="25"/>
      <c r="J39" s="147" t="s">
        <v>4</v>
      </c>
      <c r="K39" s="148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9" t="s">
        <v>0</v>
      </c>
      <c r="K40" s="150"/>
      <c r="L40" s="84">
        <f>SUM(L34:L39)</f>
        <v>63</v>
      </c>
      <c r="M40" s="17">
        <f>SUM(M34:M39)</f>
        <v>1</v>
      </c>
      <c r="N40" s="85">
        <f>SUM(N34:N39)</f>
        <v>1426276.1518181819</v>
      </c>
      <c r="O40" s="86">
        <f>SUM(O34:O39)</f>
        <v>1725794.14</v>
      </c>
      <c r="P40" s="87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24</v>
      </c>
      <c r="C41" s="8">
        <f t="shared" si="34"/>
        <v>0.38095238095238093</v>
      </c>
      <c r="D41" s="13">
        <f t="shared" si="35"/>
        <v>208293.15999999997</v>
      </c>
      <c r="E41" s="23">
        <f t="shared" si="36"/>
        <v>252034.72</v>
      </c>
      <c r="F41" s="21">
        <f t="shared" si="37"/>
        <v>0.14603985154335961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si="33"/>
        <v>36</v>
      </c>
      <c r="C45" s="8">
        <f t="shared" si="34"/>
        <v>0.5714285714285714</v>
      </c>
      <c r="D45" s="13">
        <f t="shared" si="35"/>
        <v>845258.90917355381</v>
      </c>
      <c r="E45" s="14">
        <f t="shared" si="36"/>
        <v>1022763.28</v>
      </c>
      <c r="F45" s="21">
        <f>IF(E45,E45/$E$46,"")</f>
        <v>0.59263341802748271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63</v>
      </c>
      <c r="C46" s="17">
        <f>SUM(C34:C45)</f>
        <v>1</v>
      </c>
      <c r="D46" s="18">
        <f>SUM(D34:D45)</f>
        <v>1426276.1518181819</v>
      </c>
      <c r="E46" s="18">
        <f>SUM(E34:E45)</f>
        <v>1725794.1400000001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2" zoomScale="55" zoomScaleNormal="55" workbookViewId="0">
      <selection activeCell="J19" sqref="J19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Institut Municipal de Mercats de Barcelona (IMMB)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">
      <c r="A12" s="122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4.0816326530612242E-2</v>
      </c>
      <c r="I15" s="70">
        <v>27223.14</v>
      </c>
      <c r="J15" s="7">
        <v>32940</v>
      </c>
      <c r="K15" s="21">
        <f t="shared" si="3"/>
        <v>5.5661100612931121E-2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70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9">
        <v>8</v>
      </c>
      <c r="C20" s="67">
        <f t="shared" si="0"/>
        <v>1</v>
      </c>
      <c r="D20" s="70">
        <v>157698.43</v>
      </c>
      <c r="E20" s="71">
        <v>190815.1</v>
      </c>
      <c r="F20" s="21">
        <f t="shared" si="1"/>
        <v>1</v>
      </c>
      <c r="G20" s="69">
        <v>43</v>
      </c>
      <c r="H20" s="67">
        <f t="shared" si="2"/>
        <v>0.87755102040816324</v>
      </c>
      <c r="I20" s="70">
        <v>294188.81</v>
      </c>
      <c r="J20" s="71">
        <v>355968.46</v>
      </c>
      <c r="K20" s="68">
        <f t="shared" si="3"/>
        <v>0.60150565473862017</v>
      </c>
      <c r="L20" s="69">
        <v>7</v>
      </c>
      <c r="M20" s="67">
        <f t="shared" si="4"/>
        <v>1</v>
      </c>
      <c r="N20" s="70">
        <v>33607.17</v>
      </c>
      <c r="O20" s="71">
        <v>40664.67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>
        <v>4</v>
      </c>
      <c r="H24" s="67">
        <f t="shared" ref="H24" si="13">IF(G24,G24/$G$25,"")</f>
        <v>8.1632653061224483E-2</v>
      </c>
      <c r="I24" s="70"/>
      <c r="J24" s="71">
        <v>202887.24</v>
      </c>
      <c r="K24" s="68">
        <f t="shared" ref="K24" si="14">IF(J24,J24/$J$25,"")</f>
        <v>0.34283324464844878</v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" customHeight="1" thickBot="1" x14ac:dyDescent="0.35">
      <c r="A25" s="83" t="s">
        <v>0</v>
      </c>
      <c r="B25" s="16">
        <f t="shared" ref="B25:AE25" si="22">SUM(B13:B24)</f>
        <v>8</v>
      </c>
      <c r="C25" s="17">
        <f t="shared" si="22"/>
        <v>1</v>
      </c>
      <c r="D25" s="18">
        <f t="shared" si="22"/>
        <v>157698.43</v>
      </c>
      <c r="E25" s="18">
        <f t="shared" si="22"/>
        <v>190815.1</v>
      </c>
      <c r="F25" s="19">
        <f t="shared" si="22"/>
        <v>1</v>
      </c>
      <c r="G25" s="16">
        <f t="shared" si="22"/>
        <v>49</v>
      </c>
      <c r="H25" s="17">
        <f t="shared" si="22"/>
        <v>1</v>
      </c>
      <c r="I25" s="18">
        <f t="shared" si="22"/>
        <v>321411.95</v>
      </c>
      <c r="J25" s="18">
        <f t="shared" si="22"/>
        <v>591795.69999999995</v>
      </c>
      <c r="K25" s="19">
        <f t="shared" si="22"/>
        <v>1</v>
      </c>
      <c r="L25" s="16">
        <f t="shared" si="22"/>
        <v>7</v>
      </c>
      <c r="M25" s="17">
        <f t="shared" si="22"/>
        <v>1</v>
      </c>
      <c r="N25" s="18">
        <f t="shared" si="22"/>
        <v>33607.17</v>
      </c>
      <c r="O25" s="18">
        <f t="shared" si="22"/>
        <v>40664.67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15" hidden="1" customHeight="1" x14ac:dyDescent="0.3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1" t="s">
        <v>3</v>
      </c>
      <c r="K34" s="152"/>
      <c r="L34" s="58">
        <f>B25</f>
        <v>8</v>
      </c>
      <c r="M34" s="8">
        <f>IF(L34,L34/$L$40,"")</f>
        <v>0.125</v>
      </c>
      <c r="N34" s="59">
        <f>D25</f>
        <v>157698.43</v>
      </c>
      <c r="O34" s="59">
        <f>E25</f>
        <v>190815.1</v>
      </c>
      <c r="P34" s="60">
        <f>IF(O34,O34/$O$40,"")</f>
        <v>0.23177551980262454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7" t="s">
        <v>1</v>
      </c>
      <c r="K35" s="148"/>
      <c r="L35" s="61">
        <f>G25</f>
        <v>49</v>
      </c>
      <c r="M35" s="8">
        <f>IF(L35,L35/$L$40,"")</f>
        <v>0.765625</v>
      </c>
      <c r="N35" s="62">
        <f>I25</f>
        <v>321411.95</v>
      </c>
      <c r="O35" s="62">
        <f>J25</f>
        <v>591795.69999999995</v>
      </c>
      <c r="P35" s="60">
        <f>IF(O35,O35/$O$40,"")</f>
        <v>0.71883072138660953</v>
      </c>
    </row>
    <row r="36" spans="1:33" ht="30" customHeight="1" x14ac:dyDescent="0.3">
      <c r="A36" s="43" t="s">
        <v>19</v>
      </c>
      <c r="B36" s="12">
        <f t="shared" si="23"/>
        <v>2</v>
      </c>
      <c r="C36" s="8">
        <f t="shared" si="24"/>
        <v>3.125E-2</v>
      </c>
      <c r="D36" s="13">
        <f t="shared" si="25"/>
        <v>27223.14</v>
      </c>
      <c r="E36" s="14">
        <f t="shared" si="26"/>
        <v>32940</v>
      </c>
      <c r="F36" s="21">
        <f t="shared" si="27"/>
        <v>4.0010909106765927E-2</v>
      </c>
      <c r="G36" s="25"/>
      <c r="J36" s="147" t="s">
        <v>2</v>
      </c>
      <c r="K36" s="148"/>
      <c r="L36" s="61">
        <f>L25</f>
        <v>7</v>
      </c>
      <c r="M36" s="8">
        <f>IF(L36,L36/$L$40,"")</f>
        <v>0.109375</v>
      </c>
      <c r="N36" s="62">
        <f>N25</f>
        <v>33607.17</v>
      </c>
      <c r="O36" s="62">
        <f>O25</f>
        <v>40664.67</v>
      </c>
      <c r="P36" s="60">
        <f>IF(O36,O36/$O$40,"")</f>
        <v>4.9393758810765978E-2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7" t="s">
        <v>4</v>
      </c>
      <c r="K39" s="148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9" t="s">
        <v>0</v>
      </c>
      <c r="K40" s="150"/>
      <c r="L40" s="84">
        <f>SUM(L34:L39)</f>
        <v>64</v>
      </c>
      <c r="M40" s="17">
        <f>SUM(M34:M39)</f>
        <v>1</v>
      </c>
      <c r="N40" s="85">
        <f>SUM(N34:N39)</f>
        <v>512717.55</v>
      </c>
      <c r="O40" s="86">
        <f>SUM(O34:O39)</f>
        <v>823275.47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58</v>
      </c>
      <c r="C41" s="8">
        <f t="shared" si="24"/>
        <v>0.90625</v>
      </c>
      <c r="D41" s="13">
        <f t="shared" si="25"/>
        <v>485494.41</v>
      </c>
      <c r="E41" s="23">
        <f t="shared" si="26"/>
        <v>587448.2300000001</v>
      </c>
      <c r="F41" s="21">
        <f t="shared" si="27"/>
        <v>0.71355002232727771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25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8" t="s">
        <v>63</v>
      </c>
      <c r="B45" s="12">
        <f t="shared" si="23"/>
        <v>4</v>
      </c>
      <c r="C45" s="8">
        <f t="shared" ref="C45" si="32">IF(B45,B45/$B$46,"")</f>
        <v>6.25E-2</v>
      </c>
      <c r="D45" s="13">
        <f t="shared" si="25"/>
        <v>0</v>
      </c>
      <c r="E45" s="14">
        <f t="shared" si="26"/>
        <v>202887.24</v>
      </c>
      <c r="F45" s="21">
        <f t="shared" ref="F45" si="33">IF(E45,E45/$E$46,"")</f>
        <v>0.24643906856595638</v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">
      <c r="A46" s="65" t="s">
        <v>0</v>
      </c>
      <c r="B46" s="16">
        <f>SUM(B34:B45)</f>
        <v>64</v>
      </c>
      <c r="C46" s="17">
        <f>SUM(C34:C45)</f>
        <v>1</v>
      </c>
      <c r="D46" s="18">
        <f>SUM(D34:D45)</f>
        <v>512717.55</v>
      </c>
      <c r="E46" s="18">
        <f>SUM(E34:E45)</f>
        <v>823275.47000000009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J7" sqref="J7"/>
    </sheetView>
  </sheetViews>
  <sheetFormatPr defaultColWidth="9.140625" defaultRowHeight="15" x14ac:dyDescent="0.25"/>
  <cols>
    <col min="1" max="1" width="26.140625" style="27" customWidth="1"/>
    <col min="2" max="2" width="11.5703125" style="63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Institut Municipal de Mercats de Barcelona (IMMB)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">
      <c r="A12" s="122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10</v>
      </c>
      <c r="C13" s="20">
        <f t="shared" ref="C13:C21" si="0">IF(B13,B13/$B$25,"")</f>
        <v>0.45454545454545453</v>
      </c>
      <c r="D13" s="4">
        <v>2913833.88</v>
      </c>
      <c r="E13" s="4">
        <v>3525739</v>
      </c>
      <c r="F13" s="21">
        <f t="shared" ref="F13:F24" si="1">IF(E13,E13/$E$25,"")</f>
        <v>0.83096987863788163</v>
      </c>
      <c r="G13" s="1">
        <v>9</v>
      </c>
      <c r="H13" s="20">
        <f t="shared" ref="H13:H21" si="2">IF(G13,G13/$G$25,"")</f>
        <v>0.13043478260869565</v>
      </c>
      <c r="I13" s="4">
        <v>1160723.52</v>
      </c>
      <c r="J13" s="4">
        <v>1404475.46</v>
      </c>
      <c r="K13" s="21">
        <f t="shared" ref="K13:K21" si="3">IF(J13,J13/$J$25,"")</f>
        <v>0.6569683010600651</v>
      </c>
      <c r="L13" s="1">
        <v>2</v>
      </c>
      <c r="M13" s="20">
        <f>IF(L13,L13/$L$25,"")</f>
        <v>0.16666666666666666</v>
      </c>
      <c r="N13" s="4">
        <v>413183.61</v>
      </c>
      <c r="O13" s="4">
        <v>499952.17</v>
      </c>
      <c r="P13" s="21">
        <f>IF(O13,O13/$O$25,"")</f>
        <v>0.81830056495310899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4">
        <v>0</v>
      </c>
      <c r="E14" s="7"/>
      <c r="F14" s="21" t="str">
        <f t="shared" si="1"/>
        <v/>
      </c>
      <c r="G14" s="2"/>
      <c r="H14" s="20" t="str">
        <f t="shared" si="2"/>
        <v/>
      </c>
      <c r="I14" s="4">
        <v>0</v>
      </c>
      <c r="J14" s="7"/>
      <c r="K14" s="21" t="str">
        <f t="shared" si="3"/>
        <v/>
      </c>
      <c r="L14" s="2">
        <v>1</v>
      </c>
      <c r="M14" s="20">
        <f>IF(L14,L14/$L$25,"")</f>
        <v>8.3333333333333329E-2</v>
      </c>
      <c r="N14" s="4">
        <v>42916.800000000003</v>
      </c>
      <c r="O14" s="7">
        <v>51929.33</v>
      </c>
      <c r="P14" s="21">
        <f>IF(O14,O14/$O$25,"")</f>
        <v>8.4995730844885486E-2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>
        <v>2</v>
      </c>
      <c r="C15" s="20">
        <f t="shared" si="0"/>
        <v>9.0909090909090912E-2</v>
      </c>
      <c r="D15" s="4">
        <v>72647.88</v>
      </c>
      <c r="E15" s="7">
        <v>87903.93</v>
      </c>
      <c r="F15" s="21">
        <f t="shared" si="1"/>
        <v>2.0717789389371372E-2</v>
      </c>
      <c r="G15" s="2"/>
      <c r="H15" s="20" t="str">
        <f t="shared" si="2"/>
        <v/>
      </c>
      <c r="I15" s="4">
        <v>0</v>
      </c>
      <c r="J15" s="7"/>
      <c r="K15" s="21" t="str">
        <f t="shared" si="3"/>
        <v/>
      </c>
      <c r="L15" s="2"/>
      <c r="M15" s="20" t="str">
        <f>IF(L15,L15/$L$25,"")</f>
        <v/>
      </c>
      <c r="N15" s="4">
        <v>0</v>
      </c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4">
        <v>0</v>
      </c>
      <c r="E16" s="7"/>
      <c r="F16" s="21" t="str">
        <f t="shared" si="1"/>
        <v/>
      </c>
      <c r="G16" s="2"/>
      <c r="H16" s="20" t="str">
        <f t="shared" si="2"/>
        <v/>
      </c>
      <c r="I16" s="4">
        <v>0</v>
      </c>
      <c r="J16" s="7"/>
      <c r="K16" s="21" t="str">
        <f t="shared" si="3"/>
        <v/>
      </c>
      <c r="L16" s="2"/>
      <c r="M16" s="20" t="str">
        <f>IF(L16,L16/$L$25,"")</f>
        <v/>
      </c>
      <c r="N16" s="4">
        <v>0</v>
      </c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4">
        <v>0</v>
      </c>
      <c r="E17" s="7"/>
      <c r="F17" s="21" t="str">
        <f t="shared" si="1"/>
        <v/>
      </c>
      <c r="G17" s="3"/>
      <c r="H17" s="20" t="str">
        <f t="shared" si="2"/>
        <v/>
      </c>
      <c r="I17" s="4">
        <v>0</v>
      </c>
      <c r="J17" s="7"/>
      <c r="K17" s="21" t="str">
        <f t="shared" si="3"/>
        <v/>
      </c>
      <c r="L17" s="3"/>
      <c r="M17" s="20"/>
      <c r="N17" s="4">
        <v>0</v>
      </c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3">
      <c r="A18" s="77" t="s">
        <v>33</v>
      </c>
      <c r="B18" s="72">
        <v>1</v>
      </c>
      <c r="C18" s="67">
        <f t="shared" si="0"/>
        <v>4.5454545454545456E-2</v>
      </c>
      <c r="D18" s="4">
        <v>356271.65</v>
      </c>
      <c r="E18" s="70">
        <v>431088.7</v>
      </c>
      <c r="F18" s="68">
        <f t="shared" si="1"/>
        <v>0.10160188395146724</v>
      </c>
      <c r="G18" s="72">
        <v>2</v>
      </c>
      <c r="H18" s="67">
        <f t="shared" si="2"/>
        <v>2.8985507246376812E-2</v>
      </c>
      <c r="I18" s="4">
        <v>228405.92</v>
      </c>
      <c r="J18" s="71">
        <v>276371.15999999997</v>
      </c>
      <c r="K18" s="68">
        <f t="shared" si="3"/>
        <v>0.12927751079908467</v>
      </c>
      <c r="L18" s="72"/>
      <c r="M18" s="67" t="str">
        <f>IF(L18,L18/$L$25,"")</f>
        <v/>
      </c>
      <c r="N18" s="4">
        <v>0</v>
      </c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4">
        <v>0</v>
      </c>
      <c r="E19" s="7"/>
      <c r="F19" s="21" t="str">
        <f t="shared" si="1"/>
        <v/>
      </c>
      <c r="G19" s="2"/>
      <c r="H19" s="20" t="str">
        <f t="shared" si="2"/>
        <v/>
      </c>
      <c r="I19" s="4">
        <v>0</v>
      </c>
      <c r="J19" s="7"/>
      <c r="K19" s="21" t="str">
        <f t="shared" si="3"/>
        <v/>
      </c>
      <c r="L19" s="2"/>
      <c r="M19" s="20" t="str">
        <f>IF(L19,L19/$L$25,"")</f>
        <v/>
      </c>
      <c r="N19" s="4">
        <v>0</v>
      </c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">
      <c r="A20" s="81" t="s">
        <v>29</v>
      </c>
      <c r="B20" s="69">
        <v>9</v>
      </c>
      <c r="C20" s="67">
        <f t="shared" si="0"/>
        <v>0.40909090909090912</v>
      </c>
      <c r="D20" s="4">
        <v>163792.32000000001</v>
      </c>
      <c r="E20" s="71">
        <v>198188.71</v>
      </c>
      <c r="F20" s="21">
        <f t="shared" si="1"/>
        <v>4.6710448021279598E-2</v>
      </c>
      <c r="G20" s="69">
        <v>58</v>
      </c>
      <c r="H20" s="67">
        <f t="shared" si="2"/>
        <v>0.84057971014492749</v>
      </c>
      <c r="I20" s="4">
        <v>377658.27</v>
      </c>
      <c r="J20" s="71">
        <v>456966.51</v>
      </c>
      <c r="K20" s="68">
        <f t="shared" si="3"/>
        <v>0.21375418814085029</v>
      </c>
      <c r="L20" s="69">
        <v>9</v>
      </c>
      <c r="M20" s="67">
        <f>IF(L20,L20/$L$25,"")</f>
        <v>0.75</v>
      </c>
      <c r="N20" s="4">
        <v>48828.5</v>
      </c>
      <c r="O20" s="71">
        <v>59082.48</v>
      </c>
      <c r="P20" s="68">
        <f>IF(O20,O20/$O$25,"")</f>
        <v>9.6703704202005497E-2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4">
        <v>0</v>
      </c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" customHeight="1" thickBot="1" x14ac:dyDescent="0.3">
      <c r="A25" s="83" t="s">
        <v>0</v>
      </c>
      <c r="B25" s="16">
        <f t="shared" ref="B25:AE25" si="30">SUM(B13:B24)</f>
        <v>22</v>
      </c>
      <c r="C25" s="17">
        <f t="shared" si="30"/>
        <v>1</v>
      </c>
      <c r="D25" s="18">
        <f t="shared" si="30"/>
        <v>3506545.7299999995</v>
      </c>
      <c r="E25" s="18">
        <f t="shared" si="30"/>
        <v>4242920.3400000008</v>
      </c>
      <c r="F25" s="19">
        <f t="shared" si="30"/>
        <v>0.99999999999999989</v>
      </c>
      <c r="G25" s="16">
        <f t="shared" si="30"/>
        <v>69</v>
      </c>
      <c r="H25" s="17">
        <f t="shared" si="30"/>
        <v>1</v>
      </c>
      <c r="I25" s="18">
        <f t="shared" si="30"/>
        <v>1766787.71</v>
      </c>
      <c r="J25" s="18">
        <f t="shared" si="30"/>
        <v>2137813.13</v>
      </c>
      <c r="K25" s="19">
        <f t="shared" si="30"/>
        <v>1</v>
      </c>
      <c r="L25" s="16">
        <f t="shared" si="30"/>
        <v>12</v>
      </c>
      <c r="M25" s="17">
        <f t="shared" si="30"/>
        <v>1</v>
      </c>
      <c r="N25" s="18">
        <f t="shared" si="30"/>
        <v>504928.91</v>
      </c>
      <c r="O25" s="18">
        <f t="shared" si="30"/>
        <v>610963.98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hidden="1" customHeight="1" x14ac:dyDescent="0.3">
      <c r="A27" s="127" t="s">
        <v>60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" customHeight="1" x14ac:dyDescent="0.2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25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21</v>
      </c>
      <c r="C34" s="8">
        <f t="shared" ref="C34:C45" si="32">IF(B34,B34/$B$46,"")</f>
        <v>0.20388349514563106</v>
      </c>
      <c r="D34" s="10">
        <f t="shared" ref="D34:D42" si="33">D13+I13+N13+S13+AC13+X13</f>
        <v>4487741.01</v>
      </c>
      <c r="E34" s="11">
        <f t="shared" ref="E34:E42" si="34">E13+J13+O13+T13+AD13+Y13</f>
        <v>5430166.6299999999</v>
      </c>
      <c r="F34" s="21">
        <f t="shared" ref="F34:F42" si="35">IF(E34,E34/$E$46,"")</f>
        <v>0.77665926891616277</v>
      </c>
      <c r="J34" s="151" t="s">
        <v>3</v>
      </c>
      <c r="K34" s="152"/>
      <c r="L34" s="58">
        <f>B25</f>
        <v>22</v>
      </c>
      <c r="M34" s="8">
        <f t="shared" ref="M34:M39" si="36">IF(L34,L34/$L$40,"")</f>
        <v>0.21359223300970873</v>
      </c>
      <c r="N34" s="59">
        <f>D25</f>
        <v>3506545.7299999995</v>
      </c>
      <c r="O34" s="59">
        <f>E25</f>
        <v>4242920.3400000008</v>
      </c>
      <c r="P34" s="60">
        <f t="shared" ref="P34:P39" si="37">IF(O34,O34/$O$40,"")</f>
        <v>0.6068512504070096</v>
      </c>
    </row>
    <row r="35" spans="1:33" s="25" customFormat="1" ht="30" customHeight="1" x14ac:dyDescent="0.25">
      <c r="A35" s="43" t="s">
        <v>18</v>
      </c>
      <c r="B35" s="12">
        <f t="shared" si="31"/>
        <v>1</v>
      </c>
      <c r="C35" s="8">
        <f t="shared" si="32"/>
        <v>9.7087378640776691E-3</v>
      </c>
      <c r="D35" s="13">
        <f t="shared" si="33"/>
        <v>42916.800000000003</v>
      </c>
      <c r="E35" s="14">
        <f t="shared" si="34"/>
        <v>51929.33</v>
      </c>
      <c r="F35" s="21">
        <f t="shared" si="35"/>
        <v>7.4272850579368251E-3</v>
      </c>
      <c r="J35" s="147" t="s">
        <v>1</v>
      </c>
      <c r="K35" s="148"/>
      <c r="L35" s="61">
        <f>G25</f>
        <v>69</v>
      </c>
      <c r="M35" s="8">
        <f t="shared" si="36"/>
        <v>0.66990291262135926</v>
      </c>
      <c r="N35" s="62">
        <f>I25</f>
        <v>1766787.71</v>
      </c>
      <c r="O35" s="62">
        <f>J25</f>
        <v>2137813.13</v>
      </c>
      <c r="P35" s="60">
        <f t="shared" si="37"/>
        <v>0.30576453647890606</v>
      </c>
    </row>
    <row r="36" spans="1:33" ht="30" customHeight="1" x14ac:dyDescent="0.25">
      <c r="A36" s="43" t="s">
        <v>19</v>
      </c>
      <c r="B36" s="12">
        <f t="shared" si="31"/>
        <v>2</v>
      </c>
      <c r="C36" s="8">
        <f t="shared" si="32"/>
        <v>1.9417475728155338E-2</v>
      </c>
      <c r="D36" s="13">
        <f t="shared" si="33"/>
        <v>72647.88</v>
      </c>
      <c r="E36" s="14">
        <f t="shared" si="34"/>
        <v>87903.93</v>
      </c>
      <c r="F36" s="21">
        <f t="shared" si="35"/>
        <v>1.2572616396609095E-2</v>
      </c>
      <c r="G36" s="25"/>
      <c r="J36" s="147" t="s">
        <v>2</v>
      </c>
      <c r="K36" s="148"/>
      <c r="L36" s="61">
        <f>L25</f>
        <v>12</v>
      </c>
      <c r="M36" s="8">
        <f t="shared" si="36"/>
        <v>0.11650485436893204</v>
      </c>
      <c r="N36" s="62">
        <f>N25</f>
        <v>504928.91</v>
      </c>
      <c r="O36" s="62">
        <f>O25</f>
        <v>610963.98</v>
      </c>
      <c r="P36" s="60">
        <f t="shared" si="37"/>
        <v>8.7384213114084314E-2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7" t="s">
        <v>34</v>
      </c>
      <c r="K37" s="148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3</v>
      </c>
      <c r="C39" s="8">
        <f t="shared" si="32"/>
        <v>2.9126213592233011E-2</v>
      </c>
      <c r="D39" s="13">
        <f t="shared" si="33"/>
        <v>584677.57000000007</v>
      </c>
      <c r="E39" s="22">
        <f t="shared" si="34"/>
        <v>707459.86</v>
      </c>
      <c r="F39" s="21">
        <f t="shared" si="35"/>
        <v>0.10118570848628468</v>
      </c>
      <c r="G39" s="25"/>
      <c r="J39" s="147" t="s">
        <v>4</v>
      </c>
      <c r="K39" s="148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9" t="s">
        <v>0</v>
      </c>
      <c r="K40" s="150"/>
      <c r="L40" s="84">
        <f>SUM(L34:L39)</f>
        <v>103</v>
      </c>
      <c r="M40" s="17">
        <f>SUM(M34:M39)</f>
        <v>1</v>
      </c>
      <c r="N40" s="85">
        <f>SUM(N34:N39)</f>
        <v>5778262.3499999996</v>
      </c>
      <c r="O40" s="86">
        <f>SUM(O34:O39)</f>
        <v>6991697.4500000011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76</v>
      </c>
      <c r="C41" s="8">
        <f t="shared" si="32"/>
        <v>0.73786407766990292</v>
      </c>
      <c r="D41" s="13">
        <f t="shared" si="33"/>
        <v>590279.09000000008</v>
      </c>
      <c r="E41" s="23">
        <f t="shared" si="34"/>
        <v>714237.7</v>
      </c>
      <c r="F41" s="21">
        <f t="shared" si="35"/>
        <v>0.10215512114300654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30" customHeight="1" x14ac:dyDescent="0.3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30" customHeight="1" x14ac:dyDescent="0.25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30" customHeight="1" x14ac:dyDescent="0.25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30" customHeight="1" thickBot="1" x14ac:dyDescent="0.35">
      <c r="A46" s="65" t="s">
        <v>0</v>
      </c>
      <c r="B46" s="16">
        <f>SUM(B34:B45)</f>
        <v>103</v>
      </c>
      <c r="C46" s="17">
        <f>SUM(C34:C45)</f>
        <v>1</v>
      </c>
      <c r="D46" s="18">
        <f>SUM(D34:D45)</f>
        <v>5778262.3499999996</v>
      </c>
      <c r="E46" s="18">
        <f>SUM(E34:E45)</f>
        <v>6991697.4500000002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 formatCells="0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zoomScale="90" zoomScaleNormal="90" workbookViewId="0">
      <selection activeCell="I41" sqref="I41"/>
    </sheetView>
  </sheetViews>
  <sheetFormatPr defaultColWidth="9.140625" defaultRowHeight="15" x14ac:dyDescent="0.25"/>
  <cols>
    <col min="1" max="1" width="30.42578125" style="27" customWidth="1"/>
    <col min="2" max="2" width="11.140625" style="63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3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3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4" t="str">
        <f>'CONTRACTACIO 1r TR 2020'!B8</f>
        <v>Institut Municipal de Mercats de Barcelona (IMMB)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30" customHeight="1" thickBot="1" x14ac:dyDescent="0.3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9" customHeight="1" thickBot="1" x14ac:dyDescent="0.3">
      <c r="A12" s="175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2020'!B13+'CONTRACTACIO 2n TR 2020'!B13+'CONTRACTACIO 3r TR 2020'!B13+'CONTRACTACIO 4t TR 2020'!B13</f>
        <v>12</v>
      </c>
      <c r="C13" s="20">
        <f t="shared" ref="C13:C24" si="0">IF(B13,B13/$B$25,"")</f>
        <v>0.24</v>
      </c>
      <c r="D13" s="10">
        <f>'CONTRACTACIO 1r TR 2020'!D13+'CONTRACTACIO 2n TR 2020'!D13+'CONTRACTACIO 3r TR 2020'!D13+'CONTRACTACIO 4t TR 2020'!D13</f>
        <v>3208139.4667768595</v>
      </c>
      <c r="E13" s="10">
        <f>'CONTRACTACIO 1r TR 2020'!E13+'CONTRACTACIO 2n TR 2020'!E13+'CONTRACTACIO 3r TR 2020'!E13+'CONTRACTACIO 4t TR 2020'!E13</f>
        <v>3881848.76</v>
      </c>
      <c r="F13" s="21">
        <f t="shared" ref="F13:F24" si="1">IF(E13,E13/$E$25,"")</f>
        <v>0.74540573206312943</v>
      </c>
      <c r="G13" s="9">
        <f>'CONTRACTACIO 1r TR 2020'!G13+'CONTRACTACIO 2n TR 2020'!G13+'CONTRACTACIO 3r TR 2020'!G13+'CONTRACTACIO 4t TR 2020'!G13</f>
        <v>16</v>
      </c>
      <c r="H13" s="20">
        <f t="shared" ref="H13:H24" si="2">IF(G13,G13/$G$25,"")</f>
        <v>7.0175438596491224E-2</v>
      </c>
      <c r="I13" s="10">
        <f>'CONTRACTACIO 1r TR 2020'!I13+'CONTRACTACIO 2n TR 2020'!I13+'CONTRACTACIO 3r TR 2020'!I13+'CONTRACTACIO 4t TR 2020'!I13</f>
        <v>2659634.1670247931</v>
      </c>
      <c r="J13" s="10">
        <f>'CONTRACTACIO 1r TR 2020'!J13+'CONTRACTACIO 2n TR 2020'!J13+'CONTRACTACIO 3r TR 2020'!J13+'CONTRACTACIO 4t TR 2020'!J13</f>
        <v>3218157.34</v>
      </c>
      <c r="K13" s="21">
        <f t="shared" ref="K13:K24" si="3">IF(J13,J13/$J$25,"")</f>
        <v>0.4986091607179185</v>
      </c>
      <c r="L13" s="9">
        <f>'CONTRACTACIO 1r TR 2020'!L13+'CONTRACTACIO 2n TR 2020'!L13+'CONTRACTACIO 3r TR 2020'!L13+'CONTRACTACIO 4t TR 2020'!L13</f>
        <v>2</v>
      </c>
      <c r="M13" s="20">
        <f t="shared" ref="M13:M24" si="4">IF(L13,L13/$L$25,"")</f>
        <v>0.04</v>
      </c>
      <c r="N13" s="10">
        <f>'CONTRACTACIO 1r TR 2020'!N13+'CONTRACTACIO 2n TR 2020'!N13+'CONTRACTACIO 3r TR 2020'!N13+'CONTRACTACIO 4t TR 2020'!N13</f>
        <v>413183.61</v>
      </c>
      <c r="O13" s="10">
        <f>'CONTRACTACIO 1r TR 2020'!O13+'CONTRACTACIO 2n TR 2020'!O13+'CONTRACTACIO 3r TR 2020'!O13+'CONTRACTACIO 4t TR 2020'!O13</f>
        <v>499952.17</v>
      </c>
      <c r="P13" s="21">
        <f t="shared" ref="P13:P24" si="5">IF(O13,O13/$O$25,"")</f>
        <v>0.60497300291709588</v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1</v>
      </c>
      <c r="M14" s="20">
        <f t="shared" si="4"/>
        <v>0.02</v>
      </c>
      <c r="N14" s="13">
        <f>'CONTRACTACIO 1r TR 2020'!N14+'CONTRACTACIO 2n TR 2020'!N14+'CONTRACTACIO 3r TR 2020'!N14+'CONTRACTACIO 4t TR 2020'!N14</f>
        <v>42916.800000000003</v>
      </c>
      <c r="O14" s="13">
        <f>'CONTRACTACIO 1r TR 2020'!O14+'CONTRACTACIO 2n TR 2020'!O14+'CONTRACTACIO 3r TR 2020'!O14+'CONTRACTACIO 4t TR 2020'!O14</f>
        <v>51929.33</v>
      </c>
      <c r="P14" s="21">
        <f t="shared" si="5"/>
        <v>6.2837696473190305E-2</v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2020'!B15+'CONTRACTACIO 2n TR 2020'!B15+'CONTRACTACIO 3r TR 2020'!B15+'CONTRACTACIO 4t TR 2020'!B15</f>
        <v>2</v>
      </c>
      <c r="C15" s="20">
        <f t="shared" si="0"/>
        <v>0.04</v>
      </c>
      <c r="D15" s="13">
        <f>'CONTRACTACIO 1r TR 2020'!D15+'CONTRACTACIO 2n TR 2020'!D15+'CONTRACTACIO 3r TR 2020'!D15+'CONTRACTACIO 4t TR 2020'!D15</f>
        <v>72647.88</v>
      </c>
      <c r="E15" s="13">
        <f>'CONTRACTACIO 1r TR 2020'!E15+'CONTRACTACIO 2n TR 2020'!E15+'CONTRACTACIO 3r TR 2020'!E15+'CONTRACTACIO 4t TR 2020'!E15</f>
        <v>87903.93</v>
      </c>
      <c r="F15" s="21">
        <f t="shared" si="1"/>
        <v>1.687961003737716E-2</v>
      </c>
      <c r="G15" s="9">
        <f>'CONTRACTACIO 1r TR 2020'!G15+'CONTRACTACIO 2n TR 2020'!G15+'CONTRACTACIO 3r TR 2020'!G15+'CONTRACTACIO 4t TR 2020'!G15</f>
        <v>2</v>
      </c>
      <c r="H15" s="20">
        <f t="shared" si="2"/>
        <v>8.771929824561403E-3</v>
      </c>
      <c r="I15" s="13">
        <f>'CONTRACTACIO 1r TR 2020'!I15+'CONTRACTACIO 2n TR 2020'!I15+'CONTRACTACIO 3r TR 2020'!I15+'CONTRACTACIO 4t TR 2020'!I15</f>
        <v>27223.14</v>
      </c>
      <c r="J15" s="13">
        <f>'CONTRACTACIO 1r TR 2020'!J15+'CONTRACTACIO 2n TR 2020'!J15+'CONTRACTACIO 3r TR 2020'!J15+'CONTRACTACIO 4t TR 2020'!J15</f>
        <v>32940</v>
      </c>
      <c r="K15" s="21">
        <f t="shared" si="3"/>
        <v>5.1035993641156885E-3</v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1</v>
      </c>
      <c r="C18" s="20">
        <f t="shared" si="0"/>
        <v>0.02</v>
      </c>
      <c r="D18" s="13">
        <f>'CONTRACTACIO 1r TR 2020'!D18+'CONTRACTACIO 2n TR 2020'!D18+'CONTRACTACIO 3r TR 2020'!D18+'CONTRACTACIO 4t TR 2020'!D18</f>
        <v>356271.65</v>
      </c>
      <c r="E18" s="13">
        <f>'CONTRACTACIO 1r TR 2020'!E18+'CONTRACTACIO 2n TR 2020'!E18+'CONTRACTACIO 3r TR 2020'!E18+'CONTRACTACIO 4t TR 2020'!E18</f>
        <v>431088.7</v>
      </c>
      <c r="F18" s="21">
        <f t="shared" si="1"/>
        <v>8.277911064408465E-2</v>
      </c>
      <c r="G18" s="9">
        <f>'CONTRACTACIO 1r TR 2020'!G18+'CONTRACTACIO 2n TR 2020'!G18+'CONTRACTACIO 3r TR 2020'!G18+'CONTRACTACIO 4t TR 2020'!G18</f>
        <v>6</v>
      </c>
      <c r="H18" s="20">
        <f t="shared" si="2"/>
        <v>2.6315789473684209E-2</v>
      </c>
      <c r="I18" s="13">
        <f>'CONTRACTACIO 1r TR 2020'!I18+'CONTRACTACIO 2n TR 2020'!I18+'CONTRACTACIO 3r TR 2020'!I18+'CONTRACTACIO 4t TR 2020'!I18</f>
        <v>527540.3156198347</v>
      </c>
      <c r="J18" s="13">
        <f>'CONTRACTACIO 1r TR 2020'!J18+'CONTRACTACIO 2n TR 2020'!J18+'CONTRACTACIO 3r TR 2020'!J18+'CONTRACTACIO 4t TR 2020'!J18</f>
        <v>638323.78</v>
      </c>
      <c r="K18" s="21">
        <f t="shared" si="3"/>
        <v>9.8899478983239919E-2</v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35</v>
      </c>
      <c r="C20" s="20">
        <f t="shared" si="0"/>
        <v>0.7</v>
      </c>
      <c r="D20" s="13">
        <f>'CONTRACTACIO 1r TR 2020'!D20+'CONTRACTACIO 2n TR 2020'!D20+'CONTRACTACIO 3r TR 2020'!D20+'CONTRACTACIO 4t TR 2020'!D20</f>
        <v>666824.55024793395</v>
      </c>
      <c r="E20" s="13">
        <f>'CONTRACTACIO 1r TR 2020'!E20+'CONTRACTACIO 2n TR 2020'!E20+'CONTRACTACIO 3r TR 2020'!E20+'CONTRACTACIO 4t TR 2020'!E20</f>
        <v>806857.71</v>
      </c>
      <c r="F20" s="21">
        <f t="shared" si="1"/>
        <v>0.15493554725540884</v>
      </c>
      <c r="G20" s="9">
        <f>'CONTRACTACIO 1r TR 2020'!G20+'CONTRACTACIO 2n TR 2020'!G20+'CONTRACTACIO 3r TR 2020'!G20+'CONTRACTACIO 4t TR 2020'!G20</f>
        <v>174</v>
      </c>
      <c r="H20" s="20">
        <f t="shared" si="2"/>
        <v>0.76315789473684215</v>
      </c>
      <c r="I20" s="13">
        <f>'CONTRACTACIO 1r TR 2020'!I20+'CONTRACTACIO 2n TR 2020'!I20+'CONTRACTACIO 3r TR 2020'!I20+'CONTRACTACIO 4t TR 2020'!I20</f>
        <v>1123904.7042148761</v>
      </c>
      <c r="J20" s="13">
        <f>'CONTRACTACIO 1r TR 2020'!J20+'CONTRACTACIO 2n TR 2020'!J20+'CONTRACTACIO 3r TR 2020'!J20+'CONTRACTACIO 4t TR 2020'!J20</f>
        <v>1359924.69</v>
      </c>
      <c r="K20" s="21">
        <f t="shared" si="3"/>
        <v>0.21070160240222296</v>
      </c>
      <c r="L20" s="9">
        <f>'CONTRACTACIO 1r TR 2020'!L20+'CONTRACTACIO 2n TR 2020'!L20+'CONTRACTACIO 3r TR 2020'!L20+'CONTRACTACIO 4t TR 2020'!L20</f>
        <v>33</v>
      </c>
      <c r="M20" s="20">
        <f t="shared" si="4"/>
        <v>0.66</v>
      </c>
      <c r="N20" s="13">
        <f>'CONTRACTACIO 1r TR 2020'!N20+'CONTRACTACIO 2n TR 2020'!N20+'CONTRACTACIO 3r TR 2020'!N20+'CONTRACTACIO 4t TR 2020'!N20</f>
        <v>167637.68652892561</v>
      </c>
      <c r="O20" s="13">
        <f>'CONTRACTACIO 1r TR 2020'!O20+'CONTRACTACIO 2n TR 2020'!O20+'CONTRACTACIO 3r TR 2020'!O20+'CONTRACTACIO 4t TR 2020'!O20</f>
        <v>202841.59</v>
      </c>
      <c r="P20" s="21">
        <f t="shared" si="5"/>
        <v>0.24545085146600798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25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30</v>
      </c>
      <c r="H24" s="67">
        <f t="shared" si="2"/>
        <v>0.13157894736842105</v>
      </c>
      <c r="I24" s="78">
        <f>'CONTRACTACIO 1r TR 2020'!I24+'CONTRACTACIO 2n TR 2020'!I24+'CONTRACTACIO 3r TR 2020'!I24+'CONTRACTACIO 4t TR 2020'!I24</f>
        <v>828128.37198347109</v>
      </c>
      <c r="J24" s="79">
        <f>'CONTRACTACIO 1r TR 2020'!J24+'CONTRACTACIO 2n TR 2020'!J24+'CONTRACTACIO 3r TR 2020'!J24+'CONTRACTACIO 4t TR 2020'!J24</f>
        <v>1204922.5699999998</v>
      </c>
      <c r="K24" s="68">
        <f t="shared" si="3"/>
        <v>0.18668615853250276</v>
      </c>
      <c r="L24" s="82">
        <f>'CONTRACTACIO 1r TR 2020'!L24+'CONTRACTACIO 2n TR 2020'!L24+'CONTRACTACIO 3r TR 2020'!L24+'CONTRACTACIO 4t TR 2020'!L24</f>
        <v>14</v>
      </c>
      <c r="M24" s="67">
        <f t="shared" si="4"/>
        <v>0.28000000000000003</v>
      </c>
      <c r="N24" s="78">
        <f>'CONTRACTACIO 1r TR 2020'!N24+'CONTRACTACIO 2n TR 2020'!N24+'CONTRACTACIO 3r TR 2020'!N24+'CONTRACTACIO 4t TR 2020'!N24</f>
        <v>59240.504132231406</v>
      </c>
      <c r="O24" s="79">
        <f>'CONTRACTACIO 1r TR 2020'!O24+'CONTRACTACIO 2n TR 2020'!O24+'CONTRACTACIO 3r TR 2020'!O24+'CONTRACTACIO 4t TR 2020'!O24</f>
        <v>71681.009999999995</v>
      </c>
      <c r="P24" s="68">
        <f t="shared" si="5"/>
        <v>8.6738449143705848E-2</v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" customHeight="1" thickBot="1" x14ac:dyDescent="0.3">
      <c r="A25" s="83" t="s">
        <v>0</v>
      </c>
      <c r="B25" s="16">
        <f t="shared" ref="B25:AE25" si="12">SUM(B13:B24)</f>
        <v>50</v>
      </c>
      <c r="C25" s="17">
        <f t="shared" si="12"/>
        <v>1</v>
      </c>
      <c r="D25" s="18">
        <f t="shared" si="12"/>
        <v>4303883.547024793</v>
      </c>
      <c r="E25" s="18">
        <f t="shared" si="12"/>
        <v>5207699.0999999996</v>
      </c>
      <c r="F25" s="19">
        <f t="shared" si="12"/>
        <v>1</v>
      </c>
      <c r="G25" s="16">
        <f t="shared" si="12"/>
        <v>228</v>
      </c>
      <c r="H25" s="17">
        <f t="shared" si="12"/>
        <v>1</v>
      </c>
      <c r="I25" s="18">
        <f t="shared" si="12"/>
        <v>5166430.6988429753</v>
      </c>
      <c r="J25" s="18">
        <f t="shared" si="12"/>
        <v>6454268.3800000008</v>
      </c>
      <c r="K25" s="19">
        <f t="shared" si="12"/>
        <v>0.99999999999999978</v>
      </c>
      <c r="L25" s="16">
        <f t="shared" si="12"/>
        <v>50</v>
      </c>
      <c r="M25" s="17">
        <f t="shared" si="12"/>
        <v>1</v>
      </c>
      <c r="N25" s="18">
        <f t="shared" si="12"/>
        <v>682978.60066115693</v>
      </c>
      <c r="O25" s="18">
        <f t="shared" si="12"/>
        <v>826404.1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15" hidden="1" customHeight="1" x14ac:dyDescent="0.3">
      <c r="A27" s="127" t="s">
        <v>59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25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25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5"/>
      <c r="I31" s="55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5" customHeight="1" thickBot="1" x14ac:dyDescent="0.3">
      <c r="A33" s="155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66"/>
      <c r="K33" s="167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30</v>
      </c>
      <c r="C34" s="8">
        <f t="shared" ref="C34:C40" si="14">IF(B34,B34/$B$46,"")</f>
        <v>9.1463414634146339E-2</v>
      </c>
      <c r="D34" s="10">
        <f t="shared" ref="D34:D43" si="15">D13+I13+N13+S13+X13+AC13</f>
        <v>6280957.2438016525</v>
      </c>
      <c r="E34" s="11">
        <f t="shared" ref="E34:E43" si="16">E13+J13+O13+T13+Y13+AD13</f>
        <v>7599958.2699999996</v>
      </c>
      <c r="F34" s="21">
        <f t="shared" ref="F34:F40" si="17">IF(E34,E34/$E$46,"")</f>
        <v>0.60856279149887371</v>
      </c>
      <c r="J34" s="151" t="s">
        <v>3</v>
      </c>
      <c r="K34" s="152"/>
      <c r="L34" s="58">
        <f>B25</f>
        <v>50</v>
      </c>
      <c r="M34" s="8">
        <f t="shared" ref="M34:M39" si="18">IF(L34,L34/$L$40,"")</f>
        <v>0.1524390243902439</v>
      </c>
      <c r="N34" s="59">
        <f>D25</f>
        <v>4303883.547024793</v>
      </c>
      <c r="O34" s="59">
        <f>E25</f>
        <v>5207699.0999999996</v>
      </c>
      <c r="P34" s="60">
        <f t="shared" ref="P34:P39" si="19">IF(O34,O34/$O$40,"")</f>
        <v>0.41700385567803544</v>
      </c>
    </row>
    <row r="35" spans="1:33" s="25" customFormat="1" ht="30" customHeight="1" x14ac:dyDescent="0.25">
      <c r="A35" s="43" t="s">
        <v>18</v>
      </c>
      <c r="B35" s="12">
        <f t="shared" si="13"/>
        <v>1</v>
      </c>
      <c r="C35" s="8">
        <f t="shared" si="14"/>
        <v>3.0487804878048782E-3</v>
      </c>
      <c r="D35" s="13">
        <f t="shared" si="15"/>
        <v>42916.800000000003</v>
      </c>
      <c r="E35" s="14">
        <f t="shared" si="16"/>
        <v>51929.33</v>
      </c>
      <c r="F35" s="21">
        <f t="shared" si="17"/>
        <v>4.1582146773374599E-3</v>
      </c>
      <c r="J35" s="147" t="s">
        <v>1</v>
      </c>
      <c r="K35" s="148"/>
      <c r="L35" s="61">
        <f>G25</f>
        <v>228</v>
      </c>
      <c r="M35" s="8">
        <f t="shared" si="18"/>
        <v>0.69512195121951215</v>
      </c>
      <c r="N35" s="62">
        <f>I25</f>
        <v>5166430.6988429753</v>
      </c>
      <c r="O35" s="62">
        <f>J25</f>
        <v>6454268.3800000008</v>
      </c>
      <c r="P35" s="60">
        <f t="shared" si="19"/>
        <v>0.51682225650111546</v>
      </c>
    </row>
    <row r="36" spans="1:33" s="25" customFormat="1" ht="30" customHeight="1" x14ac:dyDescent="0.25">
      <c r="A36" s="43" t="s">
        <v>19</v>
      </c>
      <c r="B36" s="12">
        <f t="shared" si="13"/>
        <v>4</v>
      </c>
      <c r="C36" s="8">
        <f t="shared" si="14"/>
        <v>1.2195121951219513E-2</v>
      </c>
      <c r="D36" s="13">
        <f t="shared" si="15"/>
        <v>99871.02</v>
      </c>
      <c r="E36" s="14">
        <f t="shared" si="16"/>
        <v>120843.93</v>
      </c>
      <c r="F36" s="21">
        <f t="shared" si="17"/>
        <v>9.6765162075678722E-3</v>
      </c>
      <c r="J36" s="147" t="s">
        <v>2</v>
      </c>
      <c r="K36" s="148"/>
      <c r="L36" s="61">
        <f>L25</f>
        <v>50</v>
      </c>
      <c r="M36" s="8">
        <f t="shared" si="18"/>
        <v>0.1524390243902439</v>
      </c>
      <c r="N36" s="62">
        <f>N25</f>
        <v>682978.60066115693</v>
      </c>
      <c r="O36" s="62">
        <f>O25</f>
        <v>826404.1</v>
      </c>
      <c r="P36" s="60">
        <f t="shared" si="19"/>
        <v>6.6173887820849098E-2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7" t="s">
        <v>5</v>
      </c>
      <c r="K38" s="148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7</v>
      </c>
      <c r="C39" s="8">
        <f t="shared" si="14"/>
        <v>2.1341463414634148E-2</v>
      </c>
      <c r="D39" s="13">
        <f t="shared" si="15"/>
        <v>883811.96561983472</v>
      </c>
      <c r="E39" s="22">
        <f t="shared" si="16"/>
        <v>1069412.48</v>
      </c>
      <c r="F39" s="21">
        <f t="shared" si="17"/>
        <v>8.5632660203084701E-2</v>
      </c>
      <c r="G39" s="25"/>
      <c r="H39" s="25"/>
      <c r="I39" s="25"/>
      <c r="J39" s="147" t="s">
        <v>4</v>
      </c>
      <c r="K39" s="148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9" t="s">
        <v>0</v>
      </c>
      <c r="K40" s="150"/>
      <c r="L40" s="84">
        <f>SUM(L34:L39)</f>
        <v>328</v>
      </c>
      <c r="M40" s="17">
        <f>SUM(M34:M39)</f>
        <v>1</v>
      </c>
      <c r="N40" s="85">
        <f>SUM(N34:N39)</f>
        <v>10153292.846528925</v>
      </c>
      <c r="O40" s="86">
        <f>SUM(O34:O39)</f>
        <v>12488371.58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242</v>
      </c>
      <c r="C41" s="8">
        <f>IF(B41,B41/$B$46,"")</f>
        <v>0.73780487804878048</v>
      </c>
      <c r="D41" s="13">
        <f t="shared" si="15"/>
        <v>1958366.9409917356</v>
      </c>
      <c r="E41" s="23">
        <f t="shared" si="16"/>
        <v>2369623.9899999998</v>
      </c>
      <c r="F41" s="21">
        <f>IF(E41,E41/$E$46,"")</f>
        <v>0.18974643529945318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5" t="s">
        <v>63</v>
      </c>
      <c r="B45" s="12">
        <f t="shared" ref="B45" si="23">B24+G24+L24+Q24+V24+AA24</f>
        <v>44</v>
      </c>
      <c r="C45" s="8">
        <f>IF(B45,B45/$B$46,"")</f>
        <v>0.13414634146341464</v>
      </c>
      <c r="D45" s="13">
        <f t="shared" ref="D45" si="24">D24+I24+N24+S24+X24+AC24</f>
        <v>887368.87611570256</v>
      </c>
      <c r="E45" s="14">
        <f t="shared" ref="E45" si="25">E24+J24+O24+T24+Y24+AD24</f>
        <v>1276603.5799999998</v>
      </c>
      <c r="F45" s="21">
        <f>IF(E45,E45/$E$46,"")</f>
        <v>0.10222338211368306</v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30" customHeight="1" thickBot="1" x14ac:dyDescent="0.3">
      <c r="A46" s="65" t="s">
        <v>0</v>
      </c>
      <c r="B46" s="16">
        <f>SUM(B34:B45)</f>
        <v>328</v>
      </c>
      <c r="C46" s="17">
        <f>SUM(C34:C45)</f>
        <v>1</v>
      </c>
      <c r="D46" s="18">
        <f>SUM(D34:D45)</f>
        <v>10153292.846528925</v>
      </c>
      <c r="E46" s="18">
        <f>SUM(E34:E45)</f>
        <v>12488371.58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30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25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2021-04-27T08:06:47Z</dcterms:modified>
</cp:coreProperties>
</file>