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6" windowWidth="19296" windowHeight="10896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6" l="1"/>
  <c r="F44" i="6"/>
  <c r="D44" i="6"/>
  <c r="B44" i="6"/>
  <c r="C44" i="6"/>
  <c r="E44" i="5"/>
  <c r="F44" i="5"/>
  <c r="D44" i="5"/>
  <c r="B44" i="5"/>
  <c r="C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/>
  <c r="Y23" i="7"/>
  <c r="X23" i="7"/>
  <c r="V23" i="7"/>
  <c r="W23" i="7"/>
  <c r="T23" i="7"/>
  <c r="S23" i="7"/>
  <c r="Q23" i="7"/>
  <c r="R23" i="7"/>
  <c r="O23" i="7"/>
  <c r="N23" i="7"/>
  <c r="L23" i="7"/>
  <c r="M23" i="7"/>
  <c r="J23" i="7"/>
  <c r="I23" i="7"/>
  <c r="G23" i="7"/>
  <c r="E23" i="7"/>
  <c r="D23" i="7"/>
  <c r="B23" i="7"/>
  <c r="D44" i="7"/>
  <c r="E44" i="7"/>
  <c r="B44" i="7"/>
  <c r="B8" i="7"/>
  <c r="B8" i="6"/>
  <c r="B8" i="5"/>
  <c r="B8" i="4"/>
  <c r="AD22" i="7"/>
  <c r="AC22" i="7"/>
  <c r="AA22" i="7"/>
  <c r="AB22" i="7"/>
  <c r="Y22" i="7"/>
  <c r="X22" i="7"/>
  <c r="V22" i="7"/>
  <c r="W22" i="7"/>
  <c r="T22" i="7"/>
  <c r="S22" i="7"/>
  <c r="Q22" i="7"/>
  <c r="R22" i="7"/>
  <c r="O22" i="7"/>
  <c r="N22" i="7"/>
  <c r="L22" i="7"/>
  <c r="M22" i="7"/>
  <c r="J22" i="7"/>
  <c r="E22" i="7"/>
  <c r="E43" i="7"/>
  <c r="I22" i="7"/>
  <c r="D22" i="7"/>
  <c r="D43" i="7"/>
  <c r="G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E34" i="5"/>
  <c r="E35" i="5"/>
  <c r="E36" i="5"/>
  <c r="E37" i="5"/>
  <c r="E38" i="5"/>
  <c r="E39" i="5"/>
  <c r="E40" i="5"/>
  <c r="E41" i="5"/>
  <c r="E42" i="5"/>
  <c r="E45" i="5"/>
  <c r="E46" i="5"/>
  <c r="F41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E18" i="7"/>
  <c r="O18" i="7"/>
  <c r="T18" i="7"/>
  <c r="Y18" i="7"/>
  <c r="AD18" i="7"/>
  <c r="E39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S20" i="7"/>
  <c r="X20" i="7"/>
  <c r="AC20" i="7"/>
  <c r="D41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M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H21" i="7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L17" i="7"/>
  <c r="M17" i="7"/>
  <c r="B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Q19" i="7"/>
  <c r="R19" i="7"/>
  <c r="V19" i="7"/>
  <c r="W19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K22" i="5"/>
  <c r="O25" i="5"/>
  <c r="O36" i="5"/>
  <c r="T25" i="5"/>
  <c r="O37" i="5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/>
  <c r="Q25" i="5"/>
  <c r="L37" i="5"/>
  <c r="V25" i="5"/>
  <c r="L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L39" i="4"/>
  <c r="M39" i="4"/>
  <c r="Y25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7" i="4"/>
  <c r="U14" i="4"/>
  <c r="U15" i="4"/>
  <c r="U16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/>
  <c r="L25" i="4"/>
  <c r="M19" i="4"/>
  <c r="M15" i="4"/>
  <c r="M16" i="4"/>
  <c r="M17" i="4"/>
  <c r="M18" i="4"/>
  <c r="M21" i="4"/>
  <c r="M24" i="4"/>
  <c r="J25" i="4"/>
  <c r="K22" i="4"/>
  <c r="K23" i="4"/>
  <c r="K16" i="4"/>
  <c r="K17" i="4"/>
  <c r="I25" i="4"/>
  <c r="N35" i="4"/>
  <c r="G25" i="4"/>
  <c r="H23" i="4"/>
  <c r="H16" i="4"/>
  <c r="H17" i="4"/>
  <c r="H21" i="4"/>
  <c r="E25" i="4"/>
  <c r="F19" i="4"/>
  <c r="F16" i="4"/>
  <c r="F17" i="4"/>
  <c r="F21" i="4"/>
  <c r="F24" i="4"/>
  <c r="D25" i="4"/>
  <c r="N34" i="4"/>
  <c r="B25" i="4"/>
  <c r="C19" i="4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9" i="1"/>
  <c r="K13" i="1"/>
  <c r="O25" i="1"/>
  <c r="O36" i="1"/>
  <c r="E25" i="1"/>
  <c r="Y25" i="1"/>
  <c r="O38" i="1"/>
  <c r="I25" i="1"/>
  <c r="N35" i="1"/>
  <c r="D25" i="1"/>
  <c r="N34" i="1"/>
  <c r="N25" i="1"/>
  <c r="N36" i="1"/>
  <c r="S25" i="1"/>
  <c r="N37" i="1"/>
  <c r="X25" i="1"/>
  <c r="N38" i="1"/>
  <c r="AC25" i="1"/>
  <c r="N39" i="1"/>
  <c r="N40" i="1"/>
  <c r="G25" i="1"/>
  <c r="H22" i="1"/>
  <c r="L25" i="1"/>
  <c r="M20" i="1"/>
  <c r="V25" i="1"/>
  <c r="L38" i="1"/>
  <c r="Q25" i="1"/>
  <c r="L37" i="1"/>
  <c r="M37" i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8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/>
  <c r="B34" i="1"/>
  <c r="B41" i="1"/>
  <c r="B35" i="1"/>
  <c r="B36" i="1"/>
  <c r="B37" i="1"/>
  <c r="B38" i="1"/>
  <c r="C38" i="1"/>
  <c r="B39" i="1"/>
  <c r="B40" i="1"/>
  <c r="AE13" i="1"/>
  <c r="AD25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/>
  <c r="R13" i="1"/>
  <c r="P13" i="1"/>
  <c r="M13" i="1"/>
  <c r="F14" i="1"/>
  <c r="F15" i="1"/>
  <c r="F16" i="1"/>
  <c r="F17" i="1"/>
  <c r="F18" i="1"/>
  <c r="F19" i="1"/>
  <c r="F21" i="1"/>
  <c r="O39" i="1"/>
  <c r="P39" i="1"/>
  <c r="K16" i="6"/>
  <c r="P16" i="5"/>
  <c r="F13" i="4"/>
  <c r="Z15" i="7"/>
  <c r="Z13" i="7"/>
  <c r="Z18" i="7"/>
  <c r="O39" i="4"/>
  <c r="AE23" i="4"/>
  <c r="AE22" i="4"/>
  <c r="AE15" i="4"/>
  <c r="AE2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2" i="4"/>
  <c r="U23" i="4"/>
  <c r="U25" i="4"/>
  <c r="P24" i="7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F45" i="1"/>
  <c r="F37" i="1"/>
  <c r="H20" i="6"/>
  <c r="H19" i="6"/>
  <c r="M18" i="6"/>
  <c r="M13" i="6"/>
  <c r="M25" i="6"/>
  <c r="P19" i="6"/>
  <c r="P14" i="6"/>
  <c r="Z21" i="6"/>
  <c r="L35" i="6"/>
  <c r="L40" i="6"/>
  <c r="M36" i="6"/>
  <c r="H22" i="6"/>
  <c r="O35" i="6"/>
  <c r="K22" i="6"/>
  <c r="AB25" i="6"/>
  <c r="AE25" i="6"/>
  <c r="M13" i="5"/>
  <c r="M25" i="5"/>
  <c r="AB25" i="5"/>
  <c r="L35" i="5"/>
  <c r="L40" i="5"/>
  <c r="M39" i="5"/>
  <c r="H22" i="5"/>
  <c r="O38" i="5"/>
  <c r="O35" i="5"/>
  <c r="O40" i="5"/>
  <c r="U25" i="5"/>
  <c r="M14" i="4"/>
  <c r="P21" i="4"/>
  <c r="H19" i="4"/>
  <c r="H22" i="4"/>
  <c r="K13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L35" i="1"/>
  <c r="P25" i="1"/>
  <c r="Z25" i="1"/>
  <c r="U25" i="1"/>
  <c r="B46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T25" i="7"/>
  <c r="U14" i="7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E25" i="7"/>
  <c r="F23" i="7"/>
  <c r="B46" i="5"/>
  <c r="D46" i="5"/>
  <c r="AE21" i="5"/>
  <c r="AE20" i="5"/>
  <c r="C20" i="5"/>
  <c r="F21" i="5"/>
  <c r="F20" i="5"/>
  <c r="P21" i="5"/>
  <c r="N40" i="5"/>
  <c r="E42" i="7"/>
  <c r="N40" i="6"/>
  <c r="B46" i="6"/>
  <c r="C43" i="6"/>
  <c r="B36" i="7"/>
  <c r="S25" i="7"/>
  <c r="N37" i="7"/>
  <c r="V25" i="7"/>
  <c r="D39" i="7"/>
  <c r="Y25" i="7"/>
  <c r="Z19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D42" i="7"/>
  <c r="AD25" i="7"/>
  <c r="AE15" i="7"/>
  <c r="H20" i="4"/>
  <c r="W17" i="4"/>
  <c r="O38" i="4"/>
  <c r="E38" i="7"/>
  <c r="Z17" i="4"/>
  <c r="C18" i="4"/>
  <c r="C20" i="4"/>
  <c r="O34" i="4"/>
  <c r="H13" i="4"/>
  <c r="M13" i="4"/>
  <c r="W20" i="4"/>
  <c r="M20" i="4"/>
  <c r="B46" i="4"/>
  <c r="O36" i="4"/>
  <c r="P20" i="4"/>
  <c r="N40" i="4"/>
  <c r="D46" i="4"/>
  <c r="L36" i="4"/>
  <c r="O25" i="7"/>
  <c r="P16" i="7"/>
  <c r="L35" i="4"/>
  <c r="K17" i="7"/>
  <c r="Z14" i="7"/>
  <c r="B40" i="7"/>
  <c r="Q25" i="7"/>
  <c r="B25" i="7"/>
  <c r="C24" i="7"/>
  <c r="B35" i="7"/>
  <c r="B37" i="7"/>
  <c r="AC25" i="7"/>
  <c r="N38" i="7"/>
  <c r="N25" i="7"/>
  <c r="N36" i="7"/>
  <c r="D34" i="7"/>
  <c r="E37" i="7"/>
  <c r="E34" i="7"/>
  <c r="B39" i="7"/>
  <c r="L25" i="7"/>
  <c r="M15" i="7"/>
  <c r="D40" i="7"/>
  <c r="D38" i="7"/>
  <c r="E35" i="7"/>
  <c r="E41" i="7"/>
  <c r="B42" i="7"/>
  <c r="C42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/>
  <c r="G25" i="7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4" i="4"/>
  <c r="C37" i="4"/>
  <c r="C44" i="4"/>
  <c r="C16" i="7"/>
  <c r="C17" i="7"/>
  <c r="F37" i="4"/>
  <c r="F38" i="1"/>
  <c r="K23" i="7"/>
  <c r="P36" i="5"/>
  <c r="O40" i="6"/>
  <c r="P35" i="6"/>
  <c r="F25" i="1"/>
  <c r="F44" i="1"/>
  <c r="F24" i="7"/>
  <c r="C25" i="1"/>
  <c r="C22" i="7"/>
  <c r="C23" i="7"/>
  <c r="C40" i="1"/>
  <c r="C44" i="1"/>
  <c r="Z25" i="6"/>
  <c r="Z25" i="4"/>
  <c r="P34" i="1"/>
  <c r="H25" i="1"/>
  <c r="F25" i="6"/>
  <c r="F15" i="7"/>
  <c r="F22" i="7"/>
  <c r="P25" i="6"/>
  <c r="F34" i="1"/>
  <c r="F42" i="1"/>
  <c r="F36" i="1"/>
  <c r="F35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C41" i="1"/>
  <c r="C45" i="1"/>
  <c r="C37" i="1"/>
  <c r="L40" i="1"/>
  <c r="M35" i="1"/>
  <c r="P38" i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M36" i="5"/>
  <c r="M34" i="5"/>
  <c r="M35" i="5"/>
  <c r="L39" i="7"/>
  <c r="W20" i="7"/>
  <c r="W25" i="7"/>
  <c r="P34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13" i="7"/>
  <c r="AB20" i="7"/>
  <c r="AB17" i="7"/>
  <c r="P34" i="4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L36" i="7"/>
  <c r="M20" i="7"/>
  <c r="C41" i="4"/>
  <c r="M13" i="7"/>
  <c r="F40" i="4"/>
  <c r="P13" i="7"/>
  <c r="O36" i="7"/>
  <c r="P15" i="7"/>
  <c r="P14" i="7"/>
  <c r="P20" i="7"/>
  <c r="P19" i="7"/>
  <c r="L40" i="4"/>
  <c r="F44" i="7"/>
  <c r="M14" i="7"/>
  <c r="L34" i="7"/>
  <c r="L38" i="7"/>
  <c r="B46" i="7"/>
  <c r="C44" i="7"/>
  <c r="H15" i="7"/>
  <c r="H19" i="7"/>
  <c r="H16" i="7"/>
  <c r="H20" i="7"/>
  <c r="L35" i="7"/>
  <c r="H13" i="7"/>
  <c r="H14" i="7"/>
  <c r="H18" i="7"/>
  <c r="H24" i="7"/>
  <c r="P36" i="1"/>
  <c r="Z25" i="7"/>
  <c r="P39" i="4"/>
  <c r="C46" i="1"/>
  <c r="M36" i="1"/>
  <c r="M38" i="1"/>
  <c r="M34" i="1"/>
  <c r="C38" i="7"/>
  <c r="C43" i="7"/>
  <c r="R25" i="7"/>
  <c r="U25" i="7"/>
  <c r="AE25" i="7"/>
  <c r="F46" i="6"/>
  <c r="M40" i="6"/>
  <c r="P40" i="6"/>
  <c r="C46" i="6"/>
  <c r="C46" i="5"/>
  <c r="F25" i="7"/>
  <c r="M40" i="5"/>
  <c r="AB25" i="7"/>
  <c r="P37" i="4"/>
  <c r="C25" i="7"/>
  <c r="P36" i="4"/>
  <c r="P38" i="4"/>
  <c r="F38" i="7"/>
  <c r="M35" i="4"/>
  <c r="M37" i="4"/>
  <c r="M36" i="4"/>
  <c r="C46" i="4"/>
  <c r="M38" i="4"/>
  <c r="M34" i="4"/>
  <c r="M25" i="7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/>
  <c r="M40" i="1"/>
  <c r="M39" i="7"/>
  <c r="P39" i="7"/>
  <c r="P36" i="7"/>
  <c r="P38" i="7"/>
  <c r="P37" i="7"/>
  <c r="P34" i="7"/>
  <c r="M40" i="4"/>
  <c r="M36" i="7"/>
  <c r="M38" i="7"/>
  <c r="M34" i="7"/>
  <c r="C46" i="7"/>
  <c r="M35" i="7"/>
  <c r="M40" i="7"/>
  <c r="I25" i="7"/>
  <c r="N35" i="7"/>
  <c r="N40" i="7"/>
  <c r="D46" i="7"/>
  <c r="D46" i="1"/>
  <c r="E46" i="1"/>
  <c r="E46" i="4"/>
  <c r="F41" i="4"/>
  <c r="P35" i="5"/>
  <c r="P40" i="5"/>
  <c r="F43" i="5"/>
  <c r="F46" i="5"/>
  <c r="K25" i="5"/>
  <c r="K20" i="4"/>
  <c r="K25" i="4"/>
  <c r="J25" i="7"/>
  <c r="K20" i="7"/>
  <c r="O35" i="4"/>
  <c r="O35" i="7"/>
  <c r="O40" i="7"/>
  <c r="P35" i="7"/>
  <c r="P40" i="7"/>
  <c r="F39" i="1"/>
  <c r="E46" i="7"/>
  <c r="F43" i="7"/>
  <c r="O35" i="1"/>
  <c r="O40" i="1"/>
  <c r="F40" i="1"/>
  <c r="K25" i="1"/>
  <c r="F40" i="7"/>
  <c r="P35" i="1"/>
  <c r="P40" i="1"/>
  <c r="F41" i="1"/>
  <c r="F43" i="1"/>
  <c r="F43" i="4"/>
  <c r="F46" i="4"/>
  <c r="O40" i="4"/>
  <c r="P35" i="4"/>
  <c r="P40" i="4"/>
  <c r="K22" i="7"/>
  <c r="K25" i="7"/>
  <c r="F41" i="7"/>
  <c r="F39" i="7"/>
  <c r="F46" i="1"/>
  <c r="F46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<sst xmlns="http://schemas.openxmlformats.org/spreadsheetml/2006/main" count="465" uniqueCount="65">
  <si>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</si>
  <si>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</si>
  <si>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</si>
  <si>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</si>
  <si>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</si>
  <si>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</si>
  <si>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</si>
  <si>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</si>
  <si>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</si>
  <si>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</si>
  <si>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</si>
  <si>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</si>
  <si>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</si>
  <si>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</si>
  <si>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</si>
  <si>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</si>
  <si>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</si>
  <si>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</si>
  <si>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</si>
  <si>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</si>
  <si>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</si>
  <si>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</si>
  <si>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</si>
  <si>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</si>
  <si>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</si>
  <si>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</si>
  <si>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</si>
  <si>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</si>
  <si>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</si>
  <si>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</si>
  <si>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</si>
  <si>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</si>
  <si>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</si>
  <si>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</si>
  <si>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</si>
  <si>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</si>
  <si>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</si>
  <si>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</si>
  <si>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</si>
  <si>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</si>
  <si>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</si>
  <si>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</si>
  <si>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</si>
  <si>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</si>
  <si>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</si>
  <si>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</si>
  <si>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</si>
  <si>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</si>
  <si>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</si>
  <si>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</si>
  <si>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</si>
  <si>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</si>
  <si>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</si>
  <si>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</si>
  <si>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</si>
  <si>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</si>
  <si>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</si>
  <si>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</si>
  <si>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</si>
  <si>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</si>
  <si>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</si>
  <si>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</si>
  <si>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</si>
  <si>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</si>
  <si>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Associació Red de Juderías de España, Caminos de Sefarad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</si>
</sst>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1"/>
          <c:y val="0.178703853747777"/>
          <c:w val="0.49879503311680901"/>
          <c:h val="0.67523768758075697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695E-2"/>
                  <c:y val="5.001220687508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99"/>
                  <c:y val="-4.658468692830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"/>
                  <c:y val="-6.8893417455937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801E-2"/>
                  <c:y val="-1.54771448918758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401E-2"/>
                  <c:y val="-9.46827065360620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7"/>
                  <c:y val="-2.29750446697001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501E-2"/>
                  <c:y val="-3.04638825751922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903E-3"/>
                  <c:y val="3.723363425856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01"/>
                  <c:y val="0.1083160269340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499"/>
          <c:y val="0.11440238239450801"/>
          <c:w val="0.29909961416897402"/>
          <c:h val="0.88559775652401296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02"/>
          <c:y val="1.44975265735667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9"/>
          <c:y val="0.115024454669856"/>
          <c:w val="0.492714339055288"/>
          <c:h val="0.77073108199815898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99"/>
                  <c:y val="-0.101382138819830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"/>
                  <c:y val="3.742071146840679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601"/>
                  <c:y val="0.1223618796366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299E-2"/>
                  <c:y val="5.46480343978714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602E-2"/>
                  <c:y val="0.118923843479815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698E-2"/>
                  <c:y val="1.15522684167337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199E-2"/>
                  <c:y val="-3.65218715502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9E-2"/>
                  <c:y val="-2.92367050353871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E-2"/>
                  <c:y val="-1.5146036283100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796E-3"/>
                  <c:y val="-0.1043898566923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167700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96"/>
          <c:y val="8.1662312634457904E-2"/>
          <c:w val="0.28748509674511802"/>
          <c:h val="0.918337687365542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105E-2"/>
          <c:y val="0.22619499570436399"/>
          <c:w val="0.526780416745663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E-2"/>
                  <c:y val="-4.2414398309297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9E-2"/>
                  <c:y val="-3.00478259917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497E-2"/>
                  <c:y val="1.554892032436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01E-2"/>
                  <c:y val="-6.784381505859310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01"/>
          <c:y val="0.16146135043433901"/>
          <c:w val="0.31198854598875098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98"/>
          <c:y val="2.4195392079660601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"/>
          <c:y val="0.17696205022912401"/>
          <c:w val="0.52427431663313495"/>
          <c:h val="0.79345267574276102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506E-2"/>
                  <c:y val="4.01934057984505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02E-3"/>
                  <c:y val="3.52177660446501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97E-2"/>
                  <c:y val="2.889724673320799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9E-2"/>
                  <c:y val="-5.89299914626977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01"/>
                  <c:y val="-0.1053183934978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6002E-2"/>
                  <c:y val="-1.305037008273999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167700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04"/>
          <c:y val="0.15565754806127999"/>
          <c:w val="0.28293289146644601"/>
          <c:h val="0.805766369337435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G108"/>
  <sheetViews>
    <sheetView showGridLines="0" showZeros="0" topLeftCell="A19" zoomScale="90" zoomScaleNormal="90" zoomScalePageLayoutView="90" workbookViewId="0">
      <selection activeCell="I22" sqref="I22"/>
    </sheetView>
  </sheetViews>
  <sheetFormatPr defaultColWidth="9.109375" defaultRowHeight="14.4" x14ac:dyDescent="0.3"/>
  <cols>
    <col min="1" max="1" width="26.109375" style="27" customWidth="1"/>
    <col min="2" max="2" width="11.4414062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I5" s="109"/>
      <c r="J5" s="109"/>
      <c r="K5" s="109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5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5">
      <c r="A12" s="12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15</v>
      </c>
      <c r="H20" s="67">
        <f t="shared" si="2"/>
        <v>1</v>
      </c>
      <c r="I20" s="70">
        <v>58842.98</v>
      </c>
      <c r="J20" s="71">
        <v>71200</v>
      </c>
      <c r="K20" s="68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hidden="1" customHeight="1" x14ac:dyDescent="0.2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" customHeight="1" thickBot="1" x14ac:dyDescent="0.25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15</v>
      </c>
      <c r="H25" s="17">
        <f t="shared" si="12"/>
        <v>1</v>
      </c>
      <c r="I25" s="18">
        <f t="shared" si="12"/>
        <v>58842.98</v>
      </c>
      <c r="J25" s="18">
        <f t="shared" si="12"/>
        <v>71200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33" t="s">
        <v>62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2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55" customHeight="1" thickBot="1" x14ac:dyDescent="0.35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2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1">
        <f>G25</f>
        <v>15</v>
      </c>
      <c r="M35" s="8">
        <f t="shared" si="18"/>
        <v>1</v>
      </c>
      <c r="N35" s="62">
        <f>I25</f>
        <v>58842.98</v>
      </c>
      <c r="O35" s="62">
        <f>J25</f>
        <v>71200</v>
      </c>
      <c r="P35" s="60">
        <f t="shared" si="19"/>
        <v>1</v>
      </c>
    </row>
    <row r="36" spans="1:33" ht="30" customHeight="1" x14ac:dyDescent="0.2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1">
        <f>L25</f>
        <v>0</v>
      </c>
      <c r="M36" s="8" t="str">
        <f t="shared" si="18"/>
        <v/>
      </c>
      <c r="N36" s="62">
        <f>N25</f>
        <v>0</v>
      </c>
      <c r="O36" s="62">
        <f>O25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3" t="s">
        <v>4</v>
      </c>
      <c r="K39" s="104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5" t="s">
        <v>0</v>
      </c>
      <c r="K40" s="106"/>
      <c r="L40" s="84">
        <f>SUM(L34:L39)</f>
        <v>15</v>
      </c>
      <c r="M40" s="17">
        <f>SUM(M34:M39)</f>
        <v>1</v>
      </c>
      <c r="N40" s="85">
        <f>SUM(N34:N39)</f>
        <v>58842.98</v>
      </c>
      <c r="O40" s="86">
        <f>SUM(O34:O39)</f>
        <v>71200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15</v>
      </c>
      <c r="C41" s="8">
        <f t="shared" si="14"/>
        <v>1</v>
      </c>
      <c r="D41" s="13">
        <f t="shared" si="15"/>
        <v>58842.98</v>
      </c>
      <c r="E41" s="23">
        <f t="shared" si="16"/>
        <v>71200</v>
      </c>
      <c r="F41" s="21">
        <f t="shared" si="1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15</v>
      </c>
      <c r="C46" s="17">
        <f>SUM(C34:C45)</f>
        <v>1</v>
      </c>
      <c r="D46" s="18">
        <f>SUM(D34:D45)</f>
        <v>58842.98</v>
      </c>
      <c r="E46" s="18">
        <f>SUM(E34:E45)</f>
        <v>71200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3"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G108"/>
  <sheetViews>
    <sheetView showGridLines="0" showZeros="0" topLeftCell="A20" zoomScale="90" zoomScaleNormal="90" zoomScalePageLayoutView="90" workbookViewId="0">
      <selection activeCell="J22" sqref="J22"/>
    </sheetView>
  </sheetViews>
  <sheetFormatPr defaultColWidth="9.109375" defaultRowHeight="14.4" x14ac:dyDescent="0.3"/>
  <cols>
    <col min="1" max="1" width="26.109375" style="27" customWidth="1"/>
    <col min="2" max="2" width="11.4414062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4" t="str">
        <f>'CONTRACTACIO 1r TR 2020'!B8</f>
        <v>Associació Red de Juderías de España, Caminos de Sefarad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5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5">
      <c r="A12" s="12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3</v>
      </c>
      <c r="H20" s="67">
        <f t="shared" si="2"/>
        <v>1</v>
      </c>
      <c r="I20" s="70">
        <v>11157</v>
      </c>
      <c r="J20" s="71">
        <v>13500</v>
      </c>
      <c r="K20" s="21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hidden="1" customHeight="1" x14ac:dyDescent="0.2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049999999999997" customHeight="1" x14ac:dyDescent="0.3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25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</v>
      </c>
      <c r="H25" s="17">
        <f t="shared" si="32"/>
        <v>1</v>
      </c>
      <c r="I25" s="18">
        <f t="shared" si="32"/>
        <v>11157</v>
      </c>
      <c r="J25" s="18">
        <f t="shared" si="32"/>
        <v>13500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7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33" t="s">
        <v>61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2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1"/>
      <c r="B32" s="118"/>
      <c r="C32" s="119"/>
      <c r="D32" s="119"/>
      <c r="E32" s="119"/>
      <c r="F32" s="120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55" customHeight="1" thickBot="1" x14ac:dyDescent="0.35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30" customHeight="1" x14ac:dyDescent="0.2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1">
        <f>G25</f>
        <v>3</v>
      </c>
      <c r="M35" s="8">
        <f t="shared" si="38"/>
        <v>1</v>
      </c>
      <c r="N35" s="62">
        <f>I25</f>
        <v>11157</v>
      </c>
      <c r="O35" s="62">
        <f>J25</f>
        <v>13500</v>
      </c>
      <c r="P35" s="60">
        <f t="shared" si="39"/>
        <v>1</v>
      </c>
    </row>
    <row r="36" spans="1:33" ht="30" customHeight="1" x14ac:dyDescent="0.2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1">
        <f>L25</f>
        <v>0</v>
      </c>
      <c r="M36" s="8" t="str">
        <f t="shared" si="38"/>
        <v/>
      </c>
      <c r="N36" s="62">
        <f>N25</f>
        <v>0</v>
      </c>
      <c r="O36" s="62">
        <f>O25</f>
        <v>0</v>
      </c>
      <c r="P36" s="60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2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5" t="s">
        <v>0</v>
      </c>
      <c r="K40" s="106"/>
      <c r="L40" s="84">
        <f>SUM(L34:L39)</f>
        <v>3</v>
      </c>
      <c r="M40" s="17">
        <f>SUM(M34:M39)</f>
        <v>1</v>
      </c>
      <c r="N40" s="85">
        <f>SUM(N34:N39)</f>
        <v>11157</v>
      </c>
      <c r="O40" s="86">
        <f>SUM(O34:O39)</f>
        <v>13500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">
      <c r="A41" s="45" t="s">
        <v>29</v>
      </c>
      <c r="B41" s="12">
        <f t="shared" si="33"/>
        <v>3</v>
      </c>
      <c r="C41" s="8">
        <f t="shared" si="34"/>
        <v>1</v>
      </c>
      <c r="D41" s="13">
        <f t="shared" si="35"/>
        <v>11157</v>
      </c>
      <c r="E41" s="23">
        <f t="shared" si="36"/>
        <v>13500</v>
      </c>
      <c r="F41" s="21">
        <f t="shared" si="3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5" t="s">
        <v>63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3</v>
      </c>
      <c r="C46" s="17">
        <f>SUM(C34:C45)</f>
        <v>1</v>
      </c>
      <c r="D46" s="18">
        <f>SUM(D34:D45)</f>
        <v>11157</v>
      </c>
      <c r="E46" s="18">
        <f>SUM(E34:E45)</f>
        <v>13500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G108"/>
  <sheetViews>
    <sheetView showGridLines="0" showZeros="0" topLeftCell="A26" zoomScale="90" zoomScaleNormal="90" zoomScalePageLayoutView="90" workbookViewId="0">
      <selection activeCell="J22" sqref="J22"/>
    </sheetView>
  </sheetViews>
  <sheetFormatPr defaultColWidth="9.109375" defaultRowHeight="14.4" x14ac:dyDescent="0.3"/>
  <cols>
    <col min="1" max="1" width="26.109375" style="27" customWidth="1"/>
    <col min="2" max="2" width="11.4414062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4" t="str">
        <f>'CONTRACTACIO 1r TR 2020'!B8</f>
        <v>Associació Red de Juderías de España, Caminos de Sefarad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19.9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5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5">
      <c r="A12" s="128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7</v>
      </c>
      <c r="H20" s="67">
        <f t="shared" si="2"/>
        <v>1</v>
      </c>
      <c r="I20" s="70">
        <v>33060</v>
      </c>
      <c r="J20" s="71">
        <v>40000</v>
      </c>
      <c r="K20" s="68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hidden="1" customHeight="1" x14ac:dyDescent="0.2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25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7</v>
      </c>
      <c r="H25" s="17">
        <f t="shared" si="22"/>
        <v>1</v>
      </c>
      <c r="I25" s="18">
        <f t="shared" si="22"/>
        <v>33060</v>
      </c>
      <c r="J25" s="18">
        <f t="shared" si="22"/>
        <v>40000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33" t="s">
        <v>61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45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2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55" customHeight="1" thickBot="1" x14ac:dyDescent="0.35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7" t="s">
        <v>3</v>
      </c>
      <c r="K34" s="108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30" customHeight="1" x14ac:dyDescent="0.2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1">
        <f>G25</f>
        <v>7</v>
      </c>
      <c r="M35" s="8">
        <f>IF(L35,L35/$L$40,"")</f>
        <v>1</v>
      </c>
      <c r="N35" s="62">
        <f>I25</f>
        <v>33060</v>
      </c>
      <c r="O35" s="62">
        <f>J25</f>
        <v>40000</v>
      </c>
      <c r="P35" s="60">
        <f>IF(O35,O35/$O$40,"")</f>
        <v>1</v>
      </c>
    </row>
    <row r="36" spans="1:33" ht="30" customHeight="1" x14ac:dyDescent="0.2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1">
        <f>L25</f>
        <v>0</v>
      </c>
      <c r="M36" s="8" t="str">
        <f>IF(L36,L36/$L$40,"")</f>
        <v/>
      </c>
      <c r="N36" s="62">
        <f>N25</f>
        <v>0</v>
      </c>
      <c r="O36" s="62">
        <f>O25</f>
        <v>0</v>
      </c>
      <c r="P36" s="60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5" t="s">
        <v>0</v>
      </c>
      <c r="K40" s="106"/>
      <c r="L40" s="84">
        <f>SUM(L34:L39)</f>
        <v>7</v>
      </c>
      <c r="M40" s="17">
        <f>SUM(M34:M39)</f>
        <v>1</v>
      </c>
      <c r="N40" s="85">
        <f>SUM(N34:N39)</f>
        <v>33060</v>
      </c>
      <c r="O40" s="86">
        <f>SUM(O34:O39)</f>
        <v>40000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7</v>
      </c>
      <c r="C41" s="8">
        <f t="shared" si="24"/>
        <v>1</v>
      </c>
      <c r="D41" s="13">
        <f t="shared" si="25"/>
        <v>33060</v>
      </c>
      <c r="E41" s="23">
        <f t="shared" si="26"/>
        <v>40000</v>
      </c>
      <c r="F41" s="21">
        <f t="shared" si="2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7</v>
      </c>
      <c r="C46" s="17">
        <f>SUM(C34:C45)</f>
        <v>1</v>
      </c>
      <c r="D46" s="18">
        <f>SUM(D34:D45)</f>
        <v>33060</v>
      </c>
      <c r="E46" s="18">
        <f>SUM(E34:E45)</f>
        <v>40000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G108"/>
  <sheetViews>
    <sheetView showGridLines="0" showZeros="0" tabSelected="1" zoomScale="90" zoomScaleNormal="90" zoomScalePageLayoutView="9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4414062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>
        <v>44385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4" t="str">
        <f>'CONTRACTACIO 1r TR 2020'!B8</f>
        <v>Associació Red de Juderías de España, Caminos de Sefarad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35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</row>
    <row r="11" spans="1:31" ht="30" customHeight="1" thickBot="1" x14ac:dyDescent="0.35">
      <c r="A11" s="127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50" t="s">
        <v>5</v>
      </c>
      <c r="W11" s="151"/>
      <c r="X11" s="151"/>
      <c r="Y11" s="151"/>
      <c r="Z11" s="152"/>
      <c r="AA11" s="147" t="s">
        <v>4</v>
      </c>
      <c r="AB11" s="148"/>
      <c r="AC11" s="148"/>
      <c r="AD11" s="148"/>
      <c r="AE11" s="149"/>
    </row>
    <row r="12" spans="1:31" ht="39" customHeight="1" thickBot="1" x14ac:dyDescent="0.35">
      <c r="A12" s="128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10</v>
      </c>
      <c r="H20" s="67">
        <f t="shared" si="2"/>
        <v>1</v>
      </c>
      <c r="I20" s="70">
        <v>31500</v>
      </c>
      <c r="J20" s="71">
        <v>43000</v>
      </c>
      <c r="K20" s="68">
        <f t="shared" si="3"/>
        <v>1</v>
      </c>
      <c r="L20" s="69"/>
      <c r="M20" s="67" t="str">
        <f>IF(L20,L20/$L$25,"")</f>
        <v/>
      </c>
      <c r="N20" s="70"/>
      <c r="O20" s="71"/>
      <c r="P20" s="68" t="str">
        <f>IF(O20,O20/$O$25,"")</f>
        <v/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.049999999999997" hidden="1" customHeight="1" x14ac:dyDescent="0.2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049999999999997" customHeight="1" x14ac:dyDescent="0.3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049999999999997" customHeight="1" x14ac:dyDescent="0.3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35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10</v>
      </c>
      <c r="H25" s="17">
        <f t="shared" si="30"/>
        <v>1</v>
      </c>
      <c r="I25" s="18">
        <f t="shared" si="30"/>
        <v>31500</v>
      </c>
      <c r="J25" s="18">
        <f t="shared" si="30"/>
        <v>43000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2">
      <c r="A27" s="133" t="s">
        <v>60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10" t="s">
        <v>10</v>
      </c>
      <c r="B31" s="115" t="s">
        <v>17</v>
      </c>
      <c r="C31" s="116"/>
      <c r="D31" s="116"/>
      <c r="E31" s="116"/>
      <c r="F31" s="117"/>
      <c r="G31" s="25"/>
      <c r="J31" s="121" t="s">
        <v>15</v>
      </c>
      <c r="K31" s="122"/>
      <c r="L31" s="115" t="s">
        <v>16</v>
      </c>
      <c r="M31" s="116"/>
      <c r="N31" s="116"/>
      <c r="O31" s="116"/>
      <c r="P31" s="117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11"/>
      <c r="B32" s="130"/>
      <c r="C32" s="131"/>
      <c r="D32" s="131"/>
      <c r="E32" s="131"/>
      <c r="F32" s="132"/>
      <c r="G32" s="25"/>
      <c r="J32" s="123"/>
      <c r="K32" s="124"/>
      <c r="L32" s="118"/>
      <c r="M32" s="119"/>
      <c r="N32" s="119"/>
      <c r="O32" s="119"/>
      <c r="P32" s="12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55" customHeight="1" thickBot="1" x14ac:dyDescent="0.35">
      <c r="A33" s="112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25"/>
      <c r="K33" s="126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1">
        <f>G25</f>
        <v>10</v>
      </c>
      <c r="M35" s="8">
        <f t="shared" si="36"/>
        <v>1</v>
      </c>
      <c r="N35" s="62">
        <f>I25</f>
        <v>31500</v>
      </c>
      <c r="O35" s="62">
        <f>J25</f>
        <v>43000</v>
      </c>
      <c r="P35" s="60">
        <f t="shared" si="37"/>
        <v>1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1">
        <f>L25</f>
        <v>0</v>
      </c>
      <c r="M36" s="8" t="str">
        <f t="shared" si="36"/>
        <v/>
      </c>
      <c r="N36" s="62">
        <f>N25</f>
        <v>0</v>
      </c>
      <c r="O36" s="62">
        <f>O25</f>
        <v>0</v>
      </c>
      <c r="P36" s="60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3" t="s">
        <v>4</v>
      </c>
      <c r="K39" s="104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5" t="s">
        <v>0</v>
      </c>
      <c r="K40" s="106"/>
      <c r="L40" s="84">
        <f>SUM(L34:L39)</f>
        <v>10</v>
      </c>
      <c r="M40" s="17">
        <f>SUM(M34:M39)</f>
        <v>1</v>
      </c>
      <c r="N40" s="85">
        <f>SUM(N34:N39)</f>
        <v>31500</v>
      </c>
      <c r="O40" s="86">
        <f>SUM(O34:O39)</f>
        <v>43000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10</v>
      </c>
      <c r="C41" s="8">
        <f t="shared" si="32"/>
        <v>1</v>
      </c>
      <c r="D41" s="13">
        <f t="shared" si="33"/>
        <v>31500</v>
      </c>
      <c r="E41" s="23">
        <f t="shared" si="34"/>
        <v>43000</v>
      </c>
      <c r="F41" s="21">
        <f t="shared" si="35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3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3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10</v>
      </c>
      <c r="C46" s="17">
        <f>SUM(C34:C45)</f>
        <v>1</v>
      </c>
      <c r="D46" s="18">
        <f>SUM(D34:D45)</f>
        <v>31500</v>
      </c>
      <c r="E46" s="18">
        <f>SUM(E34:E45)</f>
        <v>43000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G109"/>
  <sheetViews>
    <sheetView showGridLines="0" showZeros="0" zoomScale="90" zoomScaleNormal="90" zoomScalePageLayoutView="90" workbookViewId="0">
      <selection activeCell="C9" sqref="C9"/>
    </sheetView>
  </sheetViews>
  <sheetFormatPr defaultColWidth="9.109375" defaultRowHeight="14.4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777343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4" t="str">
        <f>'CONTRACTACIO 1r TR 2020'!B8</f>
        <v>Associació Red de Juderías de España, Caminos de Sefarad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53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30" customHeight="1" thickBot="1" x14ac:dyDescent="0.35">
      <c r="A11" s="156" t="s">
        <v>10</v>
      </c>
      <c r="B11" s="138" t="s">
        <v>3</v>
      </c>
      <c r="C11" s="139"/>
      <c r="D11" s="139"/>
      <c r="E11" s="139"/>
      <c r="F11" s="140"/>
      <c r="G11" s="141" t="s">
        <v>1</v>
      </c>
      <c r="H11" s="142"/>
      <c r="I11" s="142"/>
      <c r="J11" s="142"/>
      <c r="K11" s="143"/>
      <c r="L11" s="113" t="s">
        <v>2</v>
      </c>
      <c r="M11" s="114"/>
      <c r="N11" s="114"/>
      <c r="O11" s="114"/>
      <c r="P11" s="114"/>
      <c r="Q11" s="144" t="s">
        <v>34</v>
      </c>
      <c r="R11" s="145"/>
      <c r="S11" s="145"/>
      <c r="T11" s="145"/>
      <c r="U11" s="146"/>
      <c r="V11" s="147" t="s">
        <v>4</v>
      </c>
      <c r="W11" s="148"/>
      <c r="X11" s="148"/>
      <c r="Y11" s="148"/>
      <c r="Z11" s="149"/>
      <c r="AA11" s="150" t="s">
        <v>5</v>
      </c>
      <c r="AB11" s="151"/>
      <c r="AC11" s="151"/>
      <c r="AD11" s="151"/>
      <c r="AE11" s="152"/>
    </row>
    <row r="12" spans="1:31" ht="39" customHeight="1" thickBot="1" x14ac:dyDescent="0.35">
      <c r="A12" s="157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2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35</v>
      </c>
      <c r="H20" s="20">
        <f t="shared" si="2"/>
        <v>1</v>
      </c>
      <c r="I20" s="13">
        <f>'CONTRACTACIO 1r TR 2020'!I20+'CONTRACTACIO 2n TR 2020'!I20+'CONTRACTACIO 3r TR 2020'!I20+'CONTRACTACIO 4t TR 2020'!I20</f>
        <v>134559.98000000001</v>
      </c>
      <c r="J20" s="13">
        <f>'CONTRACTACIO 1r TR 2020'!J20+'CONTRACTACIO 2n TR 2020'!J20+'CONTRACTACIO 3r TR 2020'!J20+'CONTRACTACIO 4t TR 2020'!J20</f>
        <v>167700</v>
      </c>
      <c r="K20" s="21">
        <f t="shared" si="3"/>
        <v>1</v>
      </c>
      <c r="L20" s="9">
        <f>'CONTRACTACIO 1r TR 2020'!L20+'CONTRACTACIO 2n TR 2020'!L20+'CONTRACTACIO 3r TR 2020'!L20+'CONTRACTACIO 4t TR 2020'!L20</f>
        <v>0</v>
      </c>
      <c r="M20" s="20" t="str">
        <f t="shared" si="4"/>
        <v/>
      </c>
      <c r="N20" s="13">
        <f>'CONTRACTACIO 1r TR 2020'!N20+'CONTRACTACIO 2n TR 2020'!N20+'CONTRACTACIO 3r TR 2020'!N20+'CONTRACTACIO 4t TR 2020'!N20</f>
        <v>0</v>
      </c>
      <c r="O20" s="13">
        <f>'CONTRACTACIO 1r TR 2020'!O20+'CONTRACTACIO 2n TR 2020'!O20+'CONTRACTACIO 3r TR 2020'!O20+'CONTRACTACIO 4t TR 2020'!O20</f>
        <v>0</v>
      </c>
      <c r="P20" s="21" t="str">
        <f t="shared" si="5"/>
        <v/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40.049999999999997" hidden="1" customHeight="1" x14ac:dyDescent="0.2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40.049999999999997" customHeight="1" x14ac:dyDescent="0.3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40.049999999999997" customHeight="1" x14ac:dyDescent="0.3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0</v>
      </c>
      <c r="M24" s="67" t="str">
        <f t="shared" si="4"/>
        <v/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0</v>
      </c>
      <c r="P24" s="68" t="str">
        <f t="shared" si="5"/>
        <v/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" customHeight="1" thickBot="1" x14ac:dyDescent="0.35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35</v>
      </c>
      <c r="H25" s="17">
        <f t="shared" si="12"/>
        <v>1</v>
      </c>
      <c r="I25" s="18">
        <f t="shared" si="12"/>
        <v>134559.98000000001</v>
      </c>
      <c r="J25" s="18">
        <f t="shared" si="12"/>
        <v>167700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2">
      <c r="A27" s="133" t="s">
        <v>59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34" t="s">
        <v>54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45" customHeight="1" x14ac:dyDescent="0.3">
      <c r="A29" s="129" t="s">
        <v>36</v>
      </c>
      <c r="B29" s="129"/>
      <c r="C29" s="129"/>
      <c r="D29" s="129"/>
      <c r="E29" s="129"/>
      <c r="F29" s="129"/>
      <c r="G29" s="129"/>
      <c r="H29" s="129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5"/>
      <c r="I31" s="55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200000000000003" customHeight="1" thickBot="1" x14ac:dyDescent="0.35">
      <c r="A33" s="160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71"/>
      <c r="K33" s="172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55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7" t="s">
        <v>3</v>
      </c>
      <c r="K34" s="108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1">
        <f>G25</f>
        <v>35</v>
      </c>
      <c r="M35" s="8">
        <f t="shared" si="18"/>
        <v>1</v>
      </c>
      <c r="N35" s="62">
        <f>I25</f>
        <v>134559.98000000001</v>
      </c>
      <c r="O35" s="62">
        <f>J25</f>
        <v>167700</v>
      </c>
      <c r="P35" s="60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3" t="s">
        <v>2</v>
      </c>
      <c r="K36" s="104"/>
      <c r="L36" s="61">
        <f>L25</f>
        <v>0</v>
      </c>
      <c r="M36" s="8" t="str">
        <f t="shared" si="18"/>
        <v/>
      </c>
      <c r="N36" s="62">
        <f>N25</f>
        <v>0</v>
      </c>
      <c r="O36" s="62">
        <f>O25</f>
        <v>0</v>
      </c>
      <c r="P36" s="60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3" t="s">
        <v>4</v>
      </c>
      <c r="K39" s="104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5" t="s">
        <v>0</v>
      </c>
      <c r="K40" s="106"/>
      <c r="L40" s="84">
        <f>SUM(L34:L39)</f>
        <v>35</v>
      </c>
      <c r="M40" s="17">
        <f>SUM(M34:M39)</f>
        <v>1</v>
      </c>
      <c r="N40" s="85">
        <f>SUM(N34:N39)</f>
        <v>134559.98000000001</v>
      </c>
      <c r="O40" s="86">
        <f>SUM(O34:O39)</f>
        <v>167700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35</v>
      </c>
      <c r="C41" s="8">
        <f>IF(B41,B41/$B$46,"")</f>
        <v>1</v>
      </c>
      <c r="D41" s="13">
        <f t="shared" si="15"/>
        <v>134559.98000000001</v>
      </c>
      <c r="E41" s="23">
        <f t="shared" si="16"/>
        <v>167700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5" t="s">
        <v>63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35">
      <c r="A46" s="65" t="s">
        <v>0</v>
      </c>
      <c r="B46" s="16">
        <f>SUM(B34:B45)</f>
        <v>35</v>
      </c>
      <c r="C46" s="17">
        <f>SUM(C34:C45)</f>
        <v>1</v>
      </c>
      <c r="D46" s="18">
        <f>SUM(D34:D45)</f>
        <v>134559.98000000001</v>
      </c>
      <c r="E46" s="18">
        <f>SUM(E34:E45)</f>
        <v>167700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2.95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2021-07-08T07:22:38Z</dcterms:modified>
</cp:coreProperties>
</file>