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0616" windowHeight="11640" tabRatio="700" activeTab="4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E44" i="7" l="1"/>
  <c r="F44" i="7" s="1"/>
  <c r="D44" i="7"/>
  <c r="B44" i="7"/>
  <c r="C44" i="7" s="1"/>
  <c r="B8" i="7"/>
  <c r="B8" i="6"/>
  <c r="B8" i="5"/>
  <c r="B8" i="4"/>
  <c r="AD22" i="7" l="1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C13" i="4"/>
  <c r="B25" i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U18" i="7" s="1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R15" i="7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1" i="6"/>
  <c r="M24" i="6"/>
  <c r="K16" i="6"/>
  <c r="K17" i="6"/>
  <c r="H16" i="6"/>
  <c r="H17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 s="1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19" i="4" s="1"/>
  <c r="M15" i="4"/>
  <c r="M16" i="4"/>
  <c r="M17" i="4"/>
  <c r="M18" i="4"/>
  <c r="M21" i="4"/>
  <c r="M24" i="4"/>
  <c r="J25" i="4"/>
  <c r="K16" i="4"/>
  <c r="K17" i="4"/>
  <c r="I25" i="4"/>
  <c r="N35" i="4" s="1"/>
  <c r="G25" i="4"/>
  <c r="H21" i="4" s="1"/>
  <c r="H16" i="4"/>
  <c r="H17" i="4"/>
  <c r="E25" i="4"/>
  <c r="F18" i="4" s="1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K22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19" i="1"/>
  <c r="K18" i="1"/>
  <c r="K17" i="1"/>
  <c r="K16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AE16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H21" i="6" l="1"/>
  <c r="M20" i="6"/>
  <c r="P20" i="6"/>
  <c r="M15" i="5"/>
  <c r="K15" i="1"/>
  <c r="K20" i="1"/>
  <c r="K24" i="1"/>
  <c r="O37" i="4"/>
  <c r="P16" i="1"/>
  <c r="P25" i="1" s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O35" i="1"/>
  <c r="D46" i="1"/>
  <c r="E46" i="1"/>
  <c r="F45" i="1" s="1"/>
  <c r="H20" i="6"/>
  <c r="H19" i="6"/>
  <c r="M18" i="6"/>
  <c r="M13" i="6"/>
  <c r="P19" i="6"/>
  <c r="P14" i="6"/>
  <c r="Z21" i="6"/>
  <c r="L35" i="6"/>
  <c r="H22" i="6"/>
  <c r="O35" i="6"/>
  <c r="O40" i="6" s="1"/>
  <c r="P35" i="6" s="1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L35" i="1"/>
  <c r="Z25" i="1"/>
  <c r="U25" i="1"/>
  <c r="B46" i="1"/>
  <c r="C42" i="1" s="1"/>
  <c r="X25" i="7"/>
  <c r="N39" i="7" s="1"/>
  <c r="Z18" i="6"/>
  <c r="C20" i="6"/>
  <c r="C13" i="6"/>
  <c r="F14" i="6"/>
  <c r="K15" i="6"/>
  <c r="R16" i="6"/>
  <c r="R25" i="6" s="1"/>
  <c r="U16" i="6"/>
  <c r="U13" i="6"/>
  <c r="H18" i="6"/>
  <c r="H13" i="6"/>
  <c r="H24" i="6"/>
  <c r="H14" i="6"/>
  <c r="D35" i="7"/>
  <c r="K19" i="6"/>
  <c r="K14" i="6"/>
  <c r="K18" i="6"/>
  <c r="K21" i="6"/>
  <c r="K13" i="6"/>
  <c r="T25" i="7"/>
  <c r="O37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C42" i="5" s="1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20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C42" i="4" s="1"/>
  <c r="O36" i="4"/>
  <c r="P20" i="4"/>
  <c r="N40" i="4"/>
  <c r="D46" i="4"/>
  <c r="L36" i="4"/>
  <c r="O25" i="7"/>
  <c r="P18" i="7" s="1"/>
  <c r="L35" i="4"/>
  <c r="E46" i="4"/>
  <c r="F43" i="4" s="1"/>
  <c r="J25" i="7"/>
  <c r="K22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D41" i="7"/>
  <c r="D45" i="7"/>
  <c r="E40" i="7"/>
  <c r="E45" i="7"/>
  <c r="AA25" i="7"/>
  <c r="B41" i="7"/>
  <c r="B45" i="7"/>
  <c r="D36" i="7"/>
  <c r="E36" i="7"/>
  <c r="D37" i="7"/>
  <c r="C35" i="1"/>
  <c r="B38" i="7"/>
  <c r="R17" i="7"/>
  <c r="D25" i="7"/>
  <c r="N34" i="7" s="1"/>
  <c r="G25" i="7"/>
  <c r="H22" i="7" s="1"/>
  <c r="C42" i="6" l="1"/>
  <c r="C36" i="1"/>
  <c r="M25" i="6"/>
  <c r="K25" i="1"/>
  <c r="F41" i="1"/>
  <c r="L40" i="6"/>
  <c r="M36" i="6" s="1"/>
  <c r="U25" i="6"/>
  <c r="H21" i="7"/>
  <c r="F38" i="1"/>
  <c r="P17" i="7"/>
  <c r="P16" i="7"/>
  <c r="F37" i="4"/>
  <c r="Z16" i="7"/>
  <c r="P39" i="1"/>
  <c r="F37" i="1"/>
  <c r="M16" i="7"/>
  <c r="O40" i="5"/>
  <c r="P36" i="5" s="1"/>
  <c r="F25" i="1"/>
  <c r="F43" i="1"/>
  <c r="F44" i="1"/>
  <c r="F24" i="7"/>
  <c r="C25" i="1"/>
  <c r="C22" i="7"/>
  <c r="C23" i="7"/>
  <c r="C40" i="1"/>
  <c r="C44" i="1"/>
  <c r="Z25" i="6"/>
  <c r="Z25" i="4"/>
  <c r="O40" i="1"/>
  <c r="P36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O39" i="7"/>
  <c r="Z21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D46" i="7"/>
  <c r="M14" i="7"/>
  <c r="L34" i="7"/>
  <c r="L38" i="7"/>
  <c r="B46" i="7"/>
  <c r="C42" i="7" s="1"/>
  <c r="H15" i="7"/>
  <c r="H19" i="7"/>
  <c r="H16" i="7"/>
  <c r="H20" i="7"/>
  <c r="L35" i="7"/>
  <c r="H13" i="7"/>
  <c r="H14" i="7"/>
  <c r="H18" i="7"/>
  <c r="H24" i="7"/>
  <c r="P35" i="5" l="1"/>
  <c r="P35" i="1"/>
  <c r="Z25" i="7"/>
  <c r="P34" i="1"/>
  <c r="P37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P40" i="6"/>
  <c r="C46" i="6"/>
  <c r="C46" i="5"/>
  <c r="F25" i="7"/>
  <c r="F46" i="5"/>
  <c r="M40" i="5"/>
  <c r="P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1" l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<sst xmlns="http://schemas.openxmlformats.org/spreadsheetml/2006/main" count="465" uniqueCount="65">
  <si>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</si>
  <si>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</si>
  <si>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</si>
  <si>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</si>
  <si>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</si>
  <si>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</si>
  <si>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</si>
  <si>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</si>
  <si>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</si>
  <si>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</si>
  <si>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</si>
  <si>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</si>
  <si>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</si>
  <si>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</si>
  <si>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</si>
  <si>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</si>
  <si>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</si>
  <si>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</si>
  <si>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</si>
  <si>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</si>
  <si>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</si>
  <si>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</si>
  <si>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</si>
  <si>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</si>
  <si>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</si>
  <si>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</si>
  <si>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</si>
  <si>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</si>
  <si>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</si>
  <si>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</si>
  <si>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</si>
  <si>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</si>
  <si>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</si>
  <si>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</si>
  <si>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</si>
  <si>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</si>
  <si>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</si>
  <si>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</si>
  <si>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</si>
  <si>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</si>
  <si>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</si>
  <si>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</si>
  <si>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</si>
  <si>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</si>
  <si>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</si>
  <si>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</si>
  <si>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</si>
  <si>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</si>
  <si>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</si>
  <si>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</si>
  <si>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</si>
  <si>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</si>
  <si>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</si>
  <si>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</si>
  <si>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</si>
  <si>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</si>
  <si>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</si>
  <si>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</si>
  <si>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</si>
  <si>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</si>
  <si>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</si>
  <si>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</si>
  <si>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</si>
  <si>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https://bcnroc.ajuntament.barcelona.cat/jspui/bitstream/11703/117122/5/GM_Pressupost_2020.pdf#page=218</t>
  </si>
  <si>
    <t>CONSORCI LOCALRET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</si>
</sst>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10-4ED6-809E-BCD06BE58545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10-4ED6-809E-BCD06BE58545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10-4ED6-809E-BCD06BE58545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10-4ED6-809E-BCD06BE58545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10-4ED6-809E-BCD06BE58545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10-4ED6-809E-BCD06BE58545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10-4ED6-809E-BCD06BE58545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10-4ED6-809E-BCD06BE58545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10-4ED6-809E-BCD06BE58545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10-4ED6-809E-BCD06BE5854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35</c:v>
                </c:pt>
                <c:pt idx="8">
                  <c:v>16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010-4ED6-809E-BCD06BE58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68-428E-BD57-11AAF2E222FC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68-428E-BD57-11AAF2E222FC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68-428E-BD57-11AAF2E222FC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68-428E-BD57-11AAF2E222FC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68-428E-BD57-11AAF2E222FC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68-428E-BD57-11AAF2E222FC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68-428E-BD57-11AAF2E222FC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68-428E-BD57-11AAF2E222FC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68-428E-BD57-11AAF2E222FC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68-428E-BD57-11AAF2E222F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44756.69</c:v>
                </c:pt>
                <c:pt idx="2">
                  <c:v>49926.89</c:v>
                </c:pt>
                <c:pt idx="3">
                  <c:v>0</c:v>
                </c:pt>
                <c:pt idx="4">
                  <c:v>0</c:v>
                </c:pt>
                <c:pt idx="5">
                  <c:v>15125</c:v>
                </c:pt>
                <c:pt idx="6">
                  <c:v>0</c:v>
                </c:pt>
                <c:pt idx="7">
                  <c:v>104727.3</c:v>
                </c:pt>
                <c:pt idx="8">
                  <c:v>4616.2700000000004</c:v>
                </c:pt>
                <c:pt idx="9">
                  <c:v>0</c:v>
                </c:pt>
                <c:pt idx="10">
                  <c:v>0</c:v>
                </c:pt>
                <c:pt idx="11">
                  <c:v>707.61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068-428E-BD57-11AAF2E222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5E-416F-8932-9E0FE283840B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5E-416F-8932-9E0FE283840B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5E-416F-8932-9E0FE283840B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5E-416F-8932-9E0FE283840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49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5E-416F-8932-9E0FE28384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B8-4AB7-B621-76457D97F2C8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B8-4AB7-B621-76457D97F2C8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B8-4AB7-B621-76457D97F2C8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B8-4AB7-B621-76457D97F2C8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B8-4AB7-B621-76457D97F2C8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B8-4AB7-B621-76457D97F2C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168036.21999999997</c:v>
                </c:pt>
                <c:pt idx="2">
                  <c:v>51823.54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B8-4AB7-B621-76457D97F2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32" zoomScale="90" zoomScaleNormal="90" workbookViewId="0">
      <selection activeCell="E41" sqref="E4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25" x14ac:dyDescent="0.4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46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5">
      <c r="A8" s="30" t="s">
        <v>11</v>
      </c>
      <c r="B8" s="24" t="s">
        <v>64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0.14285714285714285</v>
      </c>
      <c r="I15" s="6">
        <f>2976+14450</f>
        <v>17426</v>
      </c>
      <c r="J15" s="7">
        <v>21085.46</v>
      </c>
      <c r="K15" s="21">
        <f t="shared" si="3"/>
        <v>0.42071328750581621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4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4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4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4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5</v>
      </c>
      <c r="H20" s="66">
        <f t="shared" si="2"/>
        <v>0.35714285714285715</v>
      </c>
      <c r="I20" s="69">
        <v>23542.92</v>
      </c>
      <c r="J20" s="70">
        <v>26965.25</v>
      </c>
      <c r="K20" s="67">
        <f t="shared" si="3"/>
        <v>0.53803137213587993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200000000000003" customHeight="1" x14ac:dyDescent="0.3">
      <c r="A21" s="95" t="s">
        <v>57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6</v>
      </c>
      <c r="H21" s="20">
        <f t="shared" si="2"/>
        <v>0.42857142857142855</v>
      </c>
      <c r="I21" s="98">
        <v>1124</v>
      </c>
      <c r="J21" s="98">
        <v>1360.04</v>
      </c>
      <c r="K21" s="21">
        <f t="shared" si="3"/>
        <v>2.7136562329653245E-2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200000000000003" customHeight="1" x14ac:dyDescent="0.4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200000000000003" customHeight="1" x14ac:dyDescent="0.3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>
        <v>1</v>
      </c>
      <c r="H24" s="66">
        <f t="shared" si="2"/>
        <v>7.1428571428571425E-2</v>
      </c>
      <c r="I24" s="69">
        <v>584</v>
      </c>
      <c r="J24" s="70">
        <v>707.61</v>
      </c>
      <c r="K24" s="67">
        <f t="shared" si="3"/>
        <v>1.4118778028650579E-2</v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14</v>
      </c>
      <c r="H25" s="17">
        <f t="shared" si="12"/>
        <v>1</v>
      </c>
      <c r="I25" s="18">
        <f t="shared" si="12"/>
        <v>42676.92</v>
      </c>
      <c r="J25" s="18">
        <f t="shared" si="12"/>
        <v>50118.36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200000000000003" customHeight="1" x14ac:dyDescent="0.3">
      <c r="A27" s="125" t="s">
        <v>61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7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14</v>
      </c>
      <c r="M35" s="8">
        <f t="shared" si="18"/>
        <v>1</v>
      </c>
      <c r="N35" s="61">
        <f>I25</f>
        <v>42676.92</v>
      </c>
      <c r="O35" s="61">
        <f>J25</f>
        <v>50118.36</v>
      </c>
      <c r="P35" s="59">
        <f t="shared" si="19"/>
        <v>1</v>
      </c>
    </row>
    <row r="36" spans="1:33" ht="30" customHeight="1" x14ac:dyDescent="0.3">
      <c r="A36" s="43" t="s">
        <v>19</v>
      </c>
      <c r="B36" s="12">
        <f t="shared" si="13"/>
        <v>2</v>
      </c>
      <c r="C36" s="8">
        <f t="shared" si="14"/>
        <v>0.14285714285714285</v>
      </c>
      <c r="D36" s="13">
        <f t="shared" si="15"/>
        <v>17426</v>
      </c>
      <c r="E36" s="14">
        <f t="shared" si="16"/>
        <v>21085.46</v>
      </c>
      <c r="F36" s="21">
        <f t="shared" si="17"/>
        <v>0.42071328750581621</v>
      </c>
      <c r="G36" s="25"/>
      <c r="J36" s="145" t="s">
        <v>2</v>
      </c>
      <c r="K36" s="146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47" t="s">
        <v>0</v>
      </c>
      <c r="K40" s="148"/>
      <c r="L40" s="83">
        <f>SUM(L34:L39)</f>
        <v>14</v>
      </c>
      <c r="M40" s="17">
        <f>SUM(M34:M39)</f>
        <v>1</v>
      </c>
      <c r="N40" s="84">
        <f>SUM(N34:N39)</f>
        <v>42676.92</v>
      </c>
      <c r="O40" s="85">
        <f>SUM(O34:O39)</f>
        <v>50118.36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5</v>
      </c>
      <c r="C41" s="8">
        <f t="shared" si="14"/>
        <v>0.35714285714285715</v>
      </c>
      <c r="D41" s="13">
        <f t="shared" si="15"/>
        <v>23542.92</v>
      </c>
      <c r="E41" s="23">
        <f t="shared" si="16"/>
        <v>26965.25</v>
      </c>
      <c r="F41" s="21">
        <f t="shared" si="17"/>
        <v>0.53803137213587993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56</v>
      </c>
      <c r="B42" s="12">
        <f t="shared" si="13"/>
        <v>6</v>
      </c>
      <c r="C42" s="8">
        <f t="shared" si="14"/>
        <v>0.42857142857142855</v>
      </c>
      <c r="D42" s="13">
        <f t="shared" si="15"/>
        <v>1124</v>
      </c>
      <c r="E42" s="14">
        <f t="shared" si="16"/>
        <v>1360.04</v>
      </c>
      <c r="F42" s="21">
        <f t="shared" si="17"/>
        <v>2.7136562329653245E-2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62</v>
      </c>
      <c r="B45" s="12">
        <f t="shared" si="13"/>
        <v>1</v>
      </c>
      <c r="C45" s="8">
        <f t="shared" ref="C45" si="22">IF(B45,B45/$B$46,"")</f>
        <v>7.1428571428571425E-2</v>
      </c>
      <c r="D45" s="13">
        <f t="shared" si="15"/>
        <v>584</v>
      </c>
      <c r="E45" s="14">
        <f t="shared" si="16"/>
        <v>707.61</v>
      </c>
      <c r="F45" s="21">
        <f t="shared" ref="F45" si="23">IF(E45,E45/$E$46,"")</f>
        <v>1.4118778028650579E-2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14</v>
      </c>
      <c r="C46" s="17">
        <f>SUM(C34:C45)</f>
        <v>1</v>
      </c>
      <c r="D46" s="18">
        <f>SUM(D34:D45)</f>
        <v>42676.92</v>
      </c>
      <c r="E46" s="18">
        <f>SUM(E34:E45)</f>
        <v>50118.36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2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0" zoomScale="80" zoomScaleNormal="80" workbookViewId="0">
      <selection activeCell="I21" sqref="I2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4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38</v>
      </c>
      <c r="B7" s="31" t="s">
        <v>47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5">
      <c r="A8" s="30" t="s">
        <v>11</v>
      </c>
      <c r="B8" s="93" t="str">
        <f>'CONTRACTACIO 1r TR 2020'!B8</f>
        <v>CONSORCI LOCALRET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4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4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7.1428571428571425E-2</v>
      </c>
      <c r="I18" s="69">
        <v>12500</v>
      </c>
      <c r="J18" s="70">
        <v>15125</v>
      </c>
      <c r="K18" s="67">
        <f t="shared" si="3"/>
        <v>0.38583238777825851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4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4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10</v>
      </c>
      <c r="H20" s="66">
        <f t="shared" si="2"/>
        <v>0.7142857142857143</v>
      </c>
      <c r="I20" s="69">
        <v>19046.25</v>
      </c>
      <c r="J20" s="70">
        <v>23046.25</v>
      </c>
      <c r="K20" s="21">
        <f t="shared" si="3"/>
        <v>0.58790014326179774</v>
      </c>
      <c r="L20" s="68">
        <v>2</v>
      </c>
      <c r="M20" s="66">
        <f t="shared" si="4"/>
        <v>1</v>
      </c>
      <c r="N20" s="69">
        <v>5654.42</v>
      </c>
      <c r="O20" s="70">
        <v>6841.85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200000000000003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</v>
      </c>
      <c r="H21" s="20">
        <f t="shared" si="2"/>
        <v>0.21428571428571427</v>
      </c>
      <c r="I21" s="6">
        <v>851</v>
      </c>
      <c r="J21" s="7">
        <v>1029.71</v>
      </c>
      <c r="K21" s="21">
        <f t="shared" si="3"/>
        <v>2.6267468959943838E-2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200000000000003" customHeight="1" x14ac:dyDescent="0.4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.200000000000003" customHeight="1" x14ac:dyDescent="0.3">
      <c r="A23" s="94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14</v>
      </c>
      <c r="H25" s="17">
        <f t="shared" si="32"/>
        <v>1</v>
      </c>
      <c r="I25" s="18">
        <f t="shared" si="32"/>
        <v>32397.25</v>
      </c>
      <c r="J25" s="18">
        <f t="shared" si="32"/>
        <v>39200.959999999999</v>
      </c>
      <c r="K25" s="19">
        <f t="shared" si="32"/>
        <v>1</v>
      </c>
      <c r="L25" s="16">
        <f t="shared" si="32"/>
        <v>2</v>
      </c>
      <c r="M25" s="17">
        <f t="shared" si="32"/>
        <v>1</v>
      </c>
      <c r="N25" s="18">
        <f t="shared" si="32"/>
        <v>5654.42</v>
      </c>
      <c r="O25" s="18">
        <f t="shared" si="32"/>
        <v>6841.85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200000000000003" customHeight="1" x14ac:dyDescent="0.3">
      <c r="A27" s="125" t="s">
        <v>60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7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14</v>
      </c>
      <c r="M35" s="8">
        <f t="shared" si="38"/>
        <v>0.875</v>
      </c>
      <c r="N35" s="61">
        <f>I25</f>
        <v>32397.25</v>
      </c>
      <c r="O35" s="61">
        <f>J25</f>
        <v>39200.959999999999</v>
      </c>
      <c r="P35" s="59">
        <f t="shared" si="39"/>
        <v>0.85140242309276959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2</v>
      </c>
      <c r="M36" s="8">
        <f t="shared" si="38"/>
        <v>0.125</v>
      </c>
      <c r="N36" s="61">
        <f>N25</f>
        <v>5654.42</v>
      </c>
      <c r="O36" s="61">
        <f>O25</f>
        <v>6841.85</v>
      </c>
      <c r="P36" s="59">
        <f t="shared" si="39"/>
        <v>0.14859757690723049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1</v>
      </c>
      <c r="C39" s="8">
        <f t="shared" si="34"/>
        <v>6.25E-2</v>
      </c>
      <c r="D39" s="13">
        <f t="shared" si="35"/>
        <v>12500</v>
      </c>
      <c r="E39" s="22">
        <f t="shared" si="36"/>
        <v>15125</v>
      </c>
      <c r="F39" s="21">
        <f t="shared" si="37"/>
        <v>0.3284986298620784</v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7" t="s">
        <v>0</v>
      </c>
      <c r="K40" s="148"/>
      <c r="L40" s="83">
        <f>SUM(L34:L39)</f>
        <v>16</v>
      </c>
      <c r="M40" s="17">
        <f>SUM(M34:M39)</f>
        <v>1</v>
      </c>
      <c r="N40" s="84">
        <f>SUM(N34:N39)</f>
        <v>38051.67</v>
      </c>
      <c r="O40" s="85">
        <f>SUM(O34:O39)</f>
        <v>46042.81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12</v>
      </c>
      <c r="C41" s="8">
        <f t="shared" si="34"/>
        <v>0.75</v>
      </c>
      <c r="D41" s="13">
        <f t="shared" si="35"/>
        <v>24700.67</v>
      </c>
      <c r="E41" s="23">
        <f t="shared" si="36"/>
        <v>29888.1</v>
      </c>
      <c r="F41" s="21">
        <f t="shared" si="37"/>
        <v>0.6491371834169114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3</v>
      </c>
      <c r="C42" s="8">
        <f t="shared" si="34"/>
        <v>0.1875</v>
      </c>
      <c r="D42" s="13">
        <f t="shared" si="35"/>
        <v>851</v>
      </c>
      <c r="E42" s="14">
        <f t="shared" si="36"/>
        <v>1029.71</v>
      </c>
      <c r="F42" s="21">
        <f t="shared" si="37"/>
        <v>2.2364186721010298E-2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62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16</v>
      </c>
      <c r="C46" s="17">
        <f>SUM(C34:C45)</f>
        <v>1</v>
      </c>
      <c r="D46" s="18">
        <f>SUM(D34:D45)</f>
        <v>38051.67</v>
      </c>
      <c r="E46" s="18">
        <f>SUM(E34:E45)</f>
        <v>46042.81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2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10" zoomScale="80" zoomScaleNormal="80" workbookViewId="0">
      <selection activeCell="G22" sqref="G2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4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39</v>
      </c>
      <c r="B7" s="31" t="s">
        <v>48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5">
      <c r="A8" s="30" t="s">
        <v>11</v>
      </c>
      <c r="B8" s="93" t="str">
        <f>'CONTRACTACIO 1r TR 2020'!B8</f>
        <v>CONSORCI LOCALRET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0.2</v>
      </c>
      <c r="I14" s="6">
        <v>30000</v>
      </c>
      <c r="J14" s="7">
        <v>36300</v>
      </c>
      <c r="K14" s="21">
        <f t="shared" si="3"/>
        <v>0.96699020436259087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1</v>
      </c>
      <c r="N15" s="6">
        <v>23835.89</v>
      </c>
      <c r="O15" s="7">
        <v>28841.43</v>
      </c>
      <c r="P15" s="21">
        <f t="shared" si="5"/>
        <v>1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4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4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4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4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200000000000003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</v>
      </c>
      <c r="H21" s="20">
        <f t="shared" si="2"/>
        <v>0.8</v>
      </c>
      <c r="I21" s="6">
        <v>1024.0999999999999</v>
      </c>
      <c r="J21" s="7">
        <v>1239.1600000000001</v>
      </c>
      <c r="K21" s="21">
        <f t="shared" si="3"/>
        <v>3.3009795637409044E-2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200000000000003" customHeight="1" x14ac:dyDescent="0.4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200000000000003" customHeight="1" x14ac:dyDescent="0.3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5</v>
      </c>
      <c r="H25" s="17">
        <f t="shared" si="22"/>
        <v>1</v>
      </c>
      <c r="I25" s="18">
        <f t="shared" si="22"/>
        <v>31024.1</v>
      </c>
      <c r="J25" s="18">
        <f t="shared" si="22"/>
        <v>37539.160000000003</v>
      </c>
      <c r="K25" s="19">
        <f t="shared" si="22"/>
        <v>0.99999999999999989</v>
      </c>
      <c r="L25" s="16">
        <f t="shared" si="22"/>
        <v>1</v>
      </c>
      <c r="M25" s="17">
        <f t="shared" si="22"/>
        <v>1</v>
      </c>
      <c r="N25" s="18">
        <f t="shared" si="22"/>
        <v>23835.89</v>
      </c>
      <c r="O25" s="18">
        <f t="shared" si="22"/>
        <v>28841.43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200000000000003" customHeight="1" x14ac:dyDescent="0.3">
      <c r="A27" s="125" t="s">
        <v>60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7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9" t="s">
        <v>3</v>
      </c>
      <c r="K34" s="150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1</v>
      </c>
      <c r="C35" s="8">
        <f t="shared" si="24"/>
        <v>0.16666666666666666</v>
      </c>
      <c r="D35" s="13">
        <f t="shared" si="25"/>
        <v>30000</v>
      </c>
      <c r="E35" s="14">
        <f t="shared" si="26"/>
        <v>36300</v>
      </c>
      <c r="F35" s="21">
        <f t="shared" si="27"/>
        <v>0.54684660079098424</v>
      </c>
      <c r="J35" s="145" t="s">
        <v>1</v>
      </c>
      <c r="K35" s="146"/>
      <c r="L35" s="60">
        <f>G25</f>
        <v>5</v>
      </c>
      <c r="M35" s="8">
        <f>IF(L35,L35/$L$40,"")</f>
        <v>0.83333333333333337</v>
      </c>
      <c r="N35" s="61">
        <f>I25</f>
        <v>31024.1</v>
      </c>
      <c r="O35" s="61">
        <f>J25</f>
        <v>37539.160000000003</v>
      </c>
      <c r="P35" s="59">
        <f>IF(O35,O35/$O$40,"")</f>
        <v>0.56551410585534123</v>
      </c>
    </row>
    <row r="36" spans="1:33" ht="30" customHeight="1" x14ac:dyDescent="0.3">
      <c r="A36" s="43" t="s">
        <v>19</v>
      </c>
      <c r="B36" s="12">
        <f t="shared" si="23"/>
        <v>1</v>
      </c>
      <c r="C36" s="8">
        <f t="shared" si="24"/>
        <v>0.16666666666666666</v>
      </c>
      <c r="D36" s="13">
        <f t="shared" si="25"/>
        <v>23835.89</v>
      </c>
      <c r="E36" s="14">
        <f t="shared" si="26"/>
        <v>28841.43</v>
      </c>
      <c r="F36" s="21">
        <f t="shared" si="27"/>
        <v>0.43448589414465888</v>
      </c>
      <c r="G36" s="25"/>
      <c r="J36" s="145" t="s">
        <v>2</v>
      </c>
      <c r="K36" s="146"/>
      <c r="L36" s="60">
        <f>L25</f>
        <v>1</v>
      </c>
      <c r="M36" s="8">
        <f>IF(L36,L36/$L$40,"")</f>
        <v>0.16666666666666666</v>
      </c>
      <c r="N36" s="61">
        <f>N25</f>
        <v>23835.89</v>
      </c>
      <c r="O36" s="61">
        <f>O25</f>
        <v>28841.43</v>
      </c>
      <c r="P36" s="59">
        <f>IF(O36,O36/$O$40,"")</f>
        <v>0.43448589414465888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7" t="s">
        <v>0</v>
      </c>
      <c r="K40" s="148"/>
      <c r="L40" s="83">
        <f>SUM(L34:L39)</f>
        <v>6</v>
      </c>
      <c r="M40" s="17">
        <f>SUM(M34:M39)</f>
        <v>1</v>
      </c>
      <c r="N40" s="84">
        <f>SUM(N34:N39)</f>
        <v>54859.99</v>
      </c>
      <c r="O40" s="85">
        <f>SUM(O34:O39)</f>
        <v>66380.59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23">
        <f t="shared" si="26"/>
        <v>0</v>
      </c>
      <c r="F41" s="21" t="str">
        <f t="shared" si="2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4</v>
      </c>
      <c r="C42" s="8">
        <f t="shared" si="24"/>
        <v>0.66666666666666663</v>
      </c>
      <c r="D42" s="13">
        <f t="shared" si="25"/>
        <v>1024.0999999999999</v>
      </c>
      <c r="E42" s="14">
        <f t="shared" si="26"/>
        <v>1239.1600000000001</v>
      </c>
      <c r="F42" s="21">
        <f t="shared" si="27"/>
        <v>1.8667505064356917E-2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62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6</v>
      </c>
      <c r="C46" s="17">
        <f>SUM(C34:C45)</f>
        <v>1</v>
      </c>
      <c r="D46" s="18">
        <f>SUM(D34:D45)</f>
        <v>54859.99</v>
      </c>
      <c r="E46" s="18">
        <f>SUM(E34:E45)</f>
        <v>66380.59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2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4" zoomScale="80" zoomScaleNormal="80" workbookViewId="0">
      <selection activeCell="E42" sqref="E4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4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40</v>
      </c>
      <c r="B7" s="31" t="s">
        <v>49</v>
      </c>
      <c r="C7" s="32"/>
      <c r="D7" s="32"/>
      <c r="E7" s="32"/>
      <c r="F7" s="32"/>
      <c r="G7" s="33"/>
      <c r="H7" s="73"/>
      <c r="I7" s="90" t="s">
        <v>52</v>
      </c>
      <c r="J7" s="91">
        <v>44306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5">
      <c r="A8" s="30" t="s">
        <v>11</v>
      </c>
      <c r="B8" s="93" t="str">
        <f>'CONTRACTACIO 1r TR 2020'!B8</f>
        <v>CONSORCI LOCALRET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4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4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6.25E-2</v>
      </c>
      <c r="I14" s="6">
        <v>6989</v>
      </c>
      <c r="J14" s="7">
        <v>8456.69</v>
      </c>
      <c r="K14" s="21">
        <f t="shared" si="3"/>
        <v>0.20537042586601403</v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4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4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4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4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4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12</v>
      </c>
      <c r="H20" s="66">
        <f t="shared" si="2"/>
        <v>0.75</v>
      </c>
      <c r="I20" s="69">
        <v>26226.19</v>
      </c>
      <c r="J20" s="69">
        <v>31733.69</v>
      </c>
      <c r="K20" s="67">
        <f t="shared" si="3"/>
        <v>0.77065157048444133</v>
      </c>
      <c r="L20" s="68">
        <v>6</v>
      </c>
      <c r="M20" s="66">
        <f>IF(L20,L20/$L$25,"")</f>
        <v>1</v>
      </c>
      <c r="N20" s="69">
        <v>13339.06</v>
      </c>
      <c r="O20" s="70">
        <v>16140.259999999998</v>
      </c>
      <c r="P20" s="67">
        <f>IF(O20,O20/$O$25,"")</f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40.200000000000003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</v>
      </c>
      <c r="H21" s="20">
        <f t="shared" si="2"/>
        <v>0.1875</v>
      </c>
      <c r="I21" s="6">
        <v>816</v>
      </c>
      <c r="J21" s="7">
        <v>987.36000000000013</v>
      </c>
      <c r="K21" s="21">
        <f t="shared" si="3"/>
        <v>2.3978003649544638E-2</v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.200000000000003" customHeight="1" x14ac:dyDescent="0.4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.200000000000003" customHeight="1" x14ac:dyDescent="0.3">
      <c r="A23" s="94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62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16</v>
      </c>
      <c r="H25" s="17">
        <f t="shared" si="30"/>
        <v>1</v>
      </c>
      <c r="I25" s="18">
        <f t="shared" si="30"/>
        <v>34031.19</v>
      </c>
      <c r="J25" s="18">
        <f t="shared" si="30"/>
        <v>41177.74</v>
      </c>
      <c r="K25" s="19">
        <f t="shared" si="30"/>
        <v>1</v>
      </c>
      <c r="L25" s="16">
        <f t="shared" si="30"/>
        <v>6</v>
      </c>
      <c r="M25" s="17">
        <f t="shared" si="30"/>
        <v>1</v>
      </c>
      <c r="N25" s="18">
        <f t="shared" si="30"/>
        <v>13339.06</v>
      </c>
      <c r="O25" s="18">
        <f t="shared" si="30"/>
        <v>16140.259999999998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25" t="s">
        <v>59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7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1</v>
      </c>
      <c r="C35" s="8">
        <f t="shared" si="32"/>
        <v>4.5454545454545456E-2</v>
      </c>
      <c r="D35" s="13">
        <f t="shared" si="33"/>
        <v>6989</v>
      </c>
      <c r="E35" s="14">
        <f t="shared" si="34"/>
        <v>8456.69</v>
      </c>
      <c r="F35" s="21">
        <f t="shared" si="35"/>
        <v>0.14753986531281624</v>
      </c>
      <c r="J35" s="145" t="s">
        <v>1</v>
      </c>
      <c r="K35" s="146"/>
      <c r="L35" s="60">
        <f>G25</f>
        <v>16</v>
      </c>
      <c r="M35" s="8">
        <f t="shared" si="36"/>
        <v>0.72727272727272729</v>
      </c>
      <c r="N35" s="61">
        <f>I25</f>
        <v>34031.19</v>
      </c>
      <c r="O35" s="61">
        <f>J25</f>
        <v>41177.74</v>
      </c>
      <c r="P35" s="59">
        <f t="shared" si="37"/>
        <v>0.71840852786210263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6</v>
      </c>
      <c r="M36" s="8">
        <f t="shared" si="36"/>
        <v>0.27272727272727271</v>
      </c>
      <c r="N36" s="61">
        <f>N25</f>
        <v>13339.06</v>
      </c>
      <c r="O36" s="61">
        <f>O25</f>
        <v>16140.259999999998</v>
      </c>
      <c r="P36" s="59">
        <f t="shared" si="37"/>
        <v>0.28159147213789731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7" t="s">
        <v>0</v>
      </c>
      <c r="K40" s="148"/>
      <c r="L40" s="83">
        <f>SUM(L34:L39)</f>
        <v>22</v>
      </c>
      <c r="M40" s="17">
        <f>SUM(M34:M39)</f>
        <v>1</v>
      </c>
      <c r="N40" s="84">
        <f>SUM(N34:N39)</f>
        <v>47370.25</v>
      </c>
      <c r="O40" s="85">
        <f>SUM(O34:O39)</f>
        <v>57318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18</v>
      </c>
      <c r="C41" s="8">
        <f t="shared" si="32"/>
        <v>0.81818181818181823</v>
      </c>
      <c r="D41" s="13">
        <f t="shared" si="33"/>
        <v>39565.25</v>
      </c>
      <c r="E41" s="23">
        <f t="shared" si="34"/>
        <v>47873.95</v>
      </c>
      <c r="F41" s="21">
        <f t="shared" si="35"/>
        <v>0.83523413238424227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3</v>
      </c>
      <c r="C42" s="8">
        <f t="shared" si="32"/>
        <v>0.13636363636363635</v>
      </c>
      <c r="D42" s="13">
        <f t="shared" si="33"/>
        <v>816</v>
      </c>
      <c r="E42" s="14">
        <f t="shared" si="34"/>
        <v>987.36000000000013</v>
      </c>
      <c r="F42" s="21">
        <f t="shared" si="35"/>
        <v>1.7226002302941485E-2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62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22</v>
      </c>
      <c r="C46" s="17">
        <f>SUM(C34:C45)</f>
        <v>1</v>
      </c>
      <c r="D46" s="18">
        <f>SUM(D34:D45)</f>
        <v>47370.25</v>
      </c>
      <c r="E46" s="18">
        <f>SUM(E34:E45)</f>
        <v>57318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2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abSelected="1" zoomScale="80" zoomScaleNormal="80" workbookViewId="0">
      <selection activeCell="B8" sqref="B8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25" x14ac:dyDescent="0.4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25" x14ac:dyDescent="0.4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25" x14ac:dyDescent="0.4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25" x14ac:dyDescent="0.4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45">
      <c r="A6" s="29"/>
      <c r="B6" s="26"/>
      <c r="H6" s="26"/>
      <c r="N6" s="26"/>
    </row>
    <row r="7" spans="1:31" s="25" customFormat="1" ht="24.75" customHeight="1" x14ac:dyDescent="0.45">
      <c r="A7" s="30" t="s">
        <v>51</v>
      </c>
      <c r="B7" s="31" t="s">
        <v>50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45">
      <c r="A8" s="30" t="s">
        <v>11</v>
      </c>
      <c r="B8" s="93" t="str">
        <f>'CONTRACTACIO 1r TR 2020'!B8</f>
        <v>CONSORCI LOCALRET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5">
      <c r="A12" s="173"/>
      <c r="B12" s="34" t="s">
        <v>7</v>
      </c>
      <c r="C12" s="35" t="s">
        <v>8</v>
      </c>
      <c r="D12" s="36" t="s">
        <v>54</v>
      </c>
      <c r="E12" s="37" t="s">
        <v>55</v>
      </c>
      <c r="F12" s="38" t="s">
        <v>13</v>
      </c>
      <c r="G12" s="39" t="s">
        <v>7</v>
      </c>
      <c r="H12" s="35" t="s">
        <v>8</v>
      </c>
      <c r="I12" s="36" t="s">
        <v>54</v>
      </c>
      <c r="J12" s="37" t="s">
        <v>55</v>
      </c>
      <c r="K12" s="38" t="s">
        <v>13</v>
      </c>
      <c r="L12" s="39" t="s">
        <v>7</v>
      </c>
      <c r="M12" s="35" t="s">
        <v>8</v>
      </c>
      <c r="N12" s="36" t="s">
        <v>54</v>
      </c>
      <c r="O12" s="37" t="s">
        <v>55</v>
      </c>
      <c r="P12" s="38" t="s">
        <v>13</v>
      </c>
      <c r="Q12" s="39" t="s">
        <v>7</v>
      </c>
      <c r="R12" s="35" t="s">
        <v>8</v>
      </c>
      <c r="S12" s="36" t="s">
        <v>54</v>
      </c>
      <c r="T12" s="37" t="s">
        <v>55</v>
      </c>
      <c r="U12" s="40" t="s">
        <v>13</v>
      </c>
      <c r="V12" s="34" t="s">
        <v>7</v>
      </c>
      <c r="W12" s="35" t="s">
        <v>8</v>
      </c>
      <c r="X12" s="36" t="s">
        <v>54</v>
      </c>
      <c r="Y12" s="37" t="s">
        <v>55</v>
      </c>
      <c r="Z12" s="38" t="s">
        <v>13</v>
      </c>
      <c r="AA12" s="34" t="s">
        <v>7</v>
      </c>
      <c r="AB12" s="35" t="s">
        <v>8</v>
      </c>
      <c r="AC12" s="36" t="s">
        <v>54</v>
      </c>
      <c r="AD12" s="37" t="s">
        <v>55</v>
      </c>
      <c r="AE12" s="38" t="s">
        <v>13</v>
      </c>
    </row>
    <row r="13" spans="1:31" s="42" customFormat="1" ht="36" customHeight="1" x14ac:dyDescent="0.45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0</v>
      </c>
      <c r="H13" s="20" t="str">
        <f t="shared" ref="H13:H24" si="2">IF(G13,G13/$G$25,"")</f>
        <v/>
      </c>
      <c r="I13" s="10">
        <f>'CONTRACTACIO 1r TR 2020'!I13+'CONTRACTACIO 2n TR 2020'!I13+'CONTRACTACIO 3r TR 2020'!I13+'CONTRACTACIO 4t TR 2020'!I13</f>
        <v>0</v>
      </c>
      <c r="J13" s="10">
        <f>'CONTRACTACIO 1r TR 2020'!J13+'CONTRACTACIO 2n TR 2020'!J13+'CONTRACTACIO 3r TR 2020'!J13+'CONTRACTACIO 4t TR 2020'!J13</f>
        <v>0</v>
      </c>
      <c r="K13" s="21" t="str">
        <f t="shared" ref="K13:K24" si="3">IF(J13,J13/$J$25,"")</f>
        <v/>
      </c>
      <c r="L13" s="9">
        <f>'CONTRACTACIO 1r TR 2020'!L13+'CONTRACTACIO 2n TR 2020'!L13+'CONTRACTACIO 3r TR 2020'!L13+'CONTRACTACIO 4t TR 2020'!L13</f>
        <v>0</v>
      </c>
      <c r="M13" s="20" t="str">
        <f t="shared" ref="M13:M24" si="4">IF(L13,L13/$L$25,"")</f>
        <v/>
      </c>
      <c r="N13" s="10">
        <f>'CONTRACTACIO 1r TR 2020'!N13+'CONTRACTACIO 2n TR 2020'!N13+'CONTRACTACIO 3r TR 2020'!N13+'CONTRACTACIO 4t TR 2020'!N13</f>
        <v>0</v>
      </c>
      <c r="O13" s="10">
        <f>'CONTRACTACIO 1r TR 2020'!O13+'CONTRACTACIO 2n TR 2020'!O13+'CONTRACTACIO 3r TR 2020'!O13+'CONTRACTACIO 4t TR 2020'!O13</f>
        <v>0</v>
      </c>
      <c r="P13" s="21" t="str">
        <f t="shared" ref="P13:P24" si="5">IF(O13,O13/$O$25,"")</f>
        <v/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4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2</v>
      </c>
      <c r="H14" s="20">
        <f t="shared" si="2"/>
        <v>4.0816326530612242E-2</v>
      </c>
      <c r="I14" s="13">
        <f>'CONTRACTACIO 1r TR 2020'!I14+'CONTRACTACIO 2n TR 2020'!I14+'CONTRACTACIO 3r TR 2020'!I14+'CONTRACTACIO 4t TR 2020'!I14</f>
        <v>36989</v>
      </c>
      <c r="J14" s="13">
        <f>'CONTRACTACIO 1r TR 2020'!J14+'CONTRACTACIO 2n TR 2020'!J14+'CONTRACTACIO 3r TR 2020'!J14+'CONTRACTACIO 4t TR 2020'!J14</f>
        <v>44756.69</v>
      </c>
      <c r="K14" s="21">
        <f t="shared" si="3"/>
        <v>0.26635144494442931</v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4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2</v>
      </c>
      <c r="H15" s="20">
        <f t="shared" si="2"/>
        <v>4.0816326530612242E-2</v>
      </c>
      <c r="I15" s="13">
        <f>'CONTRACTACIO 1r TR 2020'!I15+'CONTRACTACIO 2n TR 2020'!I15+'CONTRACTACIO 3r TR 2020'!I15+'CONTRACTACIO 4t TR 2020'!I15</f>
        <v>17426</v>
      </c>
      <c r="J15" s="13">
        <f>'CONTRACTACIO 1r TR 2020'!J15+'CONTRACTACIO 2n TR 2020'!J15+'CONTRACTACIO 3r TR 2020'!J15+'CONTRACTACIO 4t TR 2020'!J15</f>
        <v>21085.46</v>
      </c>
      <c r="K15" s="21">
        <f t="shared" si="3"/>
        <v>0.12548163723273473</v>
      </c>
      <c r="L15" s="9">
        <f>'CONTRACTACIO 1r TR 2020'!L15+'CONTRACTACIO 2n TR 2020'!L15+'CONTRACTACIO 3r TR 2020'!L15+'CONTRACTACIO 4t TR 2020'!L15</f>
        <v>1</v>
      </c>
      <c r="M15" s="20">
        <f t="shared" si="4"/>
        <v>0.1111111111111111</v>
      </c>
      <c r="N15" s="13">
        <f>'CONTRACTACIO 1r TR 2020'!N15+'CONTRACTACIO 2n TR 2020'!N15+'CONTRACTACIO 3r TR 2020'!N15+'CONTRACTACIO 4t TR 2020'!N15</f>
        <v>23835.89</v>
      </c>
      <c r="O15" s="13">
        <f>'CONTRACTACIO 1r TR 2020'!O15+'CONTRACTACIO 2n TR 2020'!O15+'CONTRACTACIO 3r TR 2020'!O15+'CONTRACTACIO 4t TR 2020'!O15</f>
        <v>28841.43</v>
      </c>
      <c r="P15" s="21">
        <f t="shared" si="5"/>
        <v>0.55653145269504933</v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4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4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1</v>
      </c>
      <c r="H18" s="20">
        <f t="shared" si="2"/>
        <v>2.0408163265306121E-2</v>
      </c>
      <c r="I18" s="13">
        <f>'CONTRACTACIO 1r TR 2020'!I18+'CONTRACTACIO 2n TR 2020'!I18+'CONTRACTACIO 3r TR 2020'!I18+'CONTRACTACIO 4t TR 2020'!I18</f>
        <v>12500</v>
      </c>
      <c r="J18" s="13">
        <f>'CONTRACTACIO 1r TR 2020'!J18+'CONTRACTACIO 2n TR 2020'!J18+'CONTRACTACIO 3r TR 2020'!J18+'CONTRACTACIO 4t TR 2020'!J18</f>
        <v>15125</v>
      </c>
      <c r="K18" s="21">
        <f t="shared" si="3"/>
        <v>9.0010356100607369E-2</v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4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0</v>
      </c>
      <c r="H19" s="20" t="str">
        <f t="shared" si="2"/>
        <v/>
      </c>
      <c r="I19" s="13">
        <f>'CONTRACTACIO 1r TR 2020'!I19+'CONTRACTACIO 2n TR 2020'!I19+'CONTRACTACIO 3r TR 2020'!I19+'CONTRACTACIO 4t TR 2020'!I19</f>
        <v>0</v>
      </c>
      <c r="J19" s="13">
        <f>'CONTRACTACIO 1r TR 2020'!J19+'CONTRACTACIO 2n TR 2020'!J19+'CONTRACTACIO 3r TR 2020'!J19+'CONTRACTACIO 4t TR 2020'!J19</f>
        <v>0</v>
      </c>
      <c r="K19" s="21" t="str">
        <f t="shared" si="3"/>
        <v/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45">
      <c r="A20" s="45" t="s">
        <v>29</v>
      </c>
      <c r="B20" s="9">
        <f>'CONTRACTACIO 1r TR 2020'!B20+'CONTRACTACIO 2n TR 2020'!B20+'CONTRACTACIO 3r TR 2020'!B20+'CONTRACTACIO 4t TR 2020'!B20</f>
        <v>0</v>
      </c>
      <c r="C20" s="20" t="str">
        <f t="shared" si="0"/>
        <v/>
      </c>
      <c r="D20" s="13">
        <f>'CONTRACTACIO 1r TR 2020'!D20+'CONTRACTACIO 2n TR 2020'!D20+'CONTRACTACIO 3r TR 2020'!D20+'CONTRACTACIO 4t TR 2020'!D20</f>
        <v>0</v>
      </c>
      <c r="E20" s="13">
        <f>'CONTRACTACIO 1r TR 2020'!E20+'CONTRACTACIO 2n TR 2020'!E20+'CONTRACTACIO 3r TR 2020'!E20+'CONTRACTACIO 4t TR 2020'!E20</f>
        <v>0</v>
      </c>
      <c r="F20" s="21" t="str">
        <f t="shared" si="1"/>
        <v/>
      </c>
      <c r="G20" s="9">
        <f>'CONTRACTACIO 1r TR 2020'!G20+'CONTRACTACIO 2n TR 2020'!G20+'CONTRACTACIO 3r TR 2020'!G20+'CONTRACTACIO 4t TR 2020'!G20</f>
        <v>27</v>
      </c>
      <c r="H20" s="20">
        <f t="shared" si="2"/>
        <v>0.55102040816326525</v>
      </c>
      <c r="I20" s="13">
        <f>'CONTRACTACIO 1r TR 2020'!I20+'CONTRACTACIO 2n TR 2020'!I20+'CONTRACTACIO 3r TR 2020'!I20+'CONTRACTACIO 4t TR 2020'!I20</f>
        <v>68815.360000000001</v>
      </c>
      <c r="J20" s="13">
        <f>'CONTRACTACIO 1r TR 2020'!J20+'CONTRACTACIO 2n TR 2020'!J20+'CONTRACTACIO 3r TR 2020'!J20+'CONTRACTACIO 4t TR 2020'!J20</f>
        <v>81745.19</v>
      </c>
      <c r="K20" s="21">
        <f t="shared" si="3"/>
        <v>0.48647363050656589</v>
      </c>
      <c r="L20" s="9">
        <f>'CONTRACTACIO 1r TR 2020'!L20+'CONTRACTACIO 2n TR 2020'!L20+'CONTRACTACIO 3r TR 2020'!L20+'CONTRACTACIO 4t TR 2020'!L20</f>
        <v>8</v>
      </c>
      <c r="M20" s="20">
        <f t="shared" si="4"/>
        <v>0.88888888888888884</v>
      </c>
      <c r="N20" s="13">
        <f>'CONTRACTACIO 1r TR 2020'!N20+'CONTRACTACIO 2n TR 2020'!N20+'CONTRACTACIO 3r TR 2020'!N20+'CONTRACTACIO 4t TR 2020'!N20</f>
        <v>18993.48</v>
      </c>
      <c r="O20" s="13">
        <f>'CONTRACTACIO 1r TR 2020'!O20+'CONTRACTACIO 2n TR 2020'!O20+'CONTRACTACIO 3r TR 2020'!O20+'CONTRACTACIO 4t TR 2020'!O20</f>
        <v>22982.11</v>
      </c>
      <c r="P20" s="21">
        <f t="shared" si="5"/>
        <v>0.44346854730495061</v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40.200000000000003" customHeight="1" x14ac:dyDescent="0.3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16</v>
      </c>
      <c r="H21" s="20">
        <f t="shared" si="2"/>
        <v>0.32653061224489793</v>
      </c>
      <c r="I21" s="13">
        <f>'CONTRACTACIO 1r TR 2020'!I21+'CONTRACTACIO 2n TR 2020'!I21+'CONTRACTACIO 3r TR 2020'!I21+'CONTRACTACIO 4t TR 2020'!I21</f>
        <v>3815.1</v>
      </c>
      <c r="J21" s="13">
        <f>'CONTRACTACIO 1r TR 2020'!J21+'CONTRACTACIO 2n TR 2020'!J21+'CONTRACTACIO 3r TR 2020'!J21+'CONTRACTACIO 4t TR 2020'!J21</f>
        <v>4616.2700000000004</v>
      </c>
      <c r="K21" s="21">
        <f t="shared" si="3"/>
        <v>2.7471874813656254E-2</v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40.200000000000003" customHeight="1" x14ac:dyDescent="0.45">
      <c r="A22" s="92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40.200000000000003" customHeight="1" x14ac:dyDescent="0.3">
      <c r="A23" s="94" t="s">
        <v>53</v>
      </c>
      <c r="B23" s="81">
        <f>'CONTRACTACIO 1r TR 2020'!B23+'CONTRACTACIO 2n TR 2020'!B23+'CONTRACTACIO 3r TR 2020'!B23+'CONTRACTACIO 4t TR 2020'!B23</f>
        <v>0</v>
      </c>
      <c r="C23" s="66" t="str">
        <f t="shared" si="0"/>
        <v/>
      </c>
      <c r="D23" s="77">
        <f>'CONTRACTACIO 1r TR 2020'!D23+'CONTRACTACIO 2n TR 2020'!D23+'CONTRACTACIO 3r TR 2020'!D23+'CONTRACTACIO 4t TR 2020'!D23</f>
        <v>0</v>
      </c>
      <c r="E23" s="78">
        <f>'CONTRACTACIO 1r TR 2020'!E23+'CONTRACTACIO 2n TR 2020'!E23+'CONTRACTACIO 3r TR 2020'!E23+'CONTRACTACIO 4t TR 2020'!E23</f>
        <v>0</v>
      </c>
      <c r="F23" s="67" t="str">
        <f t="shared" si="1"/>
        <v/>
      </c>
      <c r="G23" s="81">
        <f>'CONTRACTACIO 1r TR 2020'!G23+'CONTRACTACIO 2n TR 2020'!G23+'CONTRACTACIO 3r TR 2020'!G23+'CONTRACTACIO 4t TR 2020'!G23</f>
        <v>0</v>
      </c>
      <c r="H23" s="66" t="str">
        <f t="shared" si="2"/>
        <v/>
      </c>
      <c r="I23" s="77">
        <f>'CONTRACTACIO 1r TR 2020'!I23+'CONTRACTACIO 2n TR 2020'!I23+'CONTRACTACIO 3r TR 2020'!I23+'CONTRACTACIO 4t TR 2020'!I23</f>
        <v>0</v>
      </c>
      <c r="J23" s="78">
        <f>'CONTRACTACIO 1r TR 2020'!J23+'CONTRACTACIO 2n TR 2020'!J23+'CONTRACTACIO 3r TR 2020'!J23+'CONTRACTACIO 4t TR 2020'!J23</f>
        <v>0</v>
      </c>
      <c r="K23" s="67" t="str">
        <f t="shared" si="3"/>
        <v/>
      </c>
      <c r="L23" s="81">
        <f>'CONTRACTACIO 1r TR 2020'!L23+'CONTRACTACIO 2n TR 2020'!L23+'CONTRACTACIO 3r TR 2020'!L23+'CONTRACTACIO 4t TR 2020'!L23</f>
        <v>0</v>
      </c>
      <c r="M23" s="66" t="str">
        <f t="shared" si="4"/>
        <v/>
      </c>
      <c r="N23" s="77">
        <f>'CONTRACTACIO 1r TR 2020'!N23+'CONTRACTACIO 2n TR 2020'!N23+'CONTRACTACIO 3r TR 2020'!N23+'CONTRACTACIO 4t TR 2020'!N23</f>
        <v>0</v>
      </c>
      <c r="O23" s="78">
        <f>'CONTRACTACIO 1r TR 2020'!O23+'CONTRACTACIO 2n TR 2020'!O23+'CONTRACTACIO 3r TR 2020'!O23+'CONTRACTACIO 4t TR 2020'!O23</f>
        <v>0</v>
      </c>
      <c r="P23" s="67" t="str">
        <f t="shared" si="5"/>
        <v/>
      </c>
      <c r="Q23" s="81">
        <f>'CONTRACTACIO 1r TR 2020'!Q23+'CONTRACTACIO 2n TR 2020'!Q23+'CONTRACTACIO 3r TR 2020'!Q23+'CONTRACTACIO 4t TR 2020'!Q23</f>
        <v>0</v>
      </c>
      <c r="R23" s="66" t="str">
        <f t="shared" si="6"/>
        <v/>
      </c>
      <c r="S23" s="77">
        <f>'CONTRACTACIO 1r TR 2020'!S23+'CONTRACTACIO 2n TR 2020'!S23+'CONTRACTACIO 3r TR 2020'!S23+'CONTRACTACIO 4t TR 2020'!S23</f>
        <v>0</v>
      </c>
      <c r="T23" s="78">
        <f>'CONTRACTACIO 1r TR 2020'!T23+'CONTRACTACIO 2n TR 2020'!T23+'CONTRACTACIO 3r TR 2020'!T23+'CONTRACTACIO 4t TR 2020'!T23</f>
        <v>0</v>
      </c>
      <c r="U23" s="67" t="str">
        <f t="shared" si="7"/>
        <v/>
      </c>
      <c r="V23" s="81">
        <f>'CONTRACTACIO 1r TR 2020'!AA23+'CONTRACTACIO 2n TR 2020'!AA23+'CONTRACTACIO 3r TR 2020'!AA23+'CONTRACTACIO 4t TR 2020'!AA23</f>
        <v>0</v>
      </c>
      <c r="W23" s="66" t="str">
        <f t="shared" si="8"/>
        <v/>
      </c>
      <c r="X23" s="77">
        <f>'CONTRACTACIO 1r TR 2020'!AC23+'CONTRACTACIO 2n TR 2020'!AC23+'CONTRACTACIO 3r TR 2020'!AC23+'CONTRACTACIO 4t TR 2020'!AC23</f>
        <v>0</v>
      </c>
      <c r="Y23" s="78">
        <f>'CONTRACTACIO 1r TR 2020'!AD23+'CONTRACTACIO 2n TR 2020'!AD23+'CONTRACTACIO 3r TR 2020'!AD23+'CONTRACTACIO 4t TR 2020'!AD23</f>
        <v>0</v>
      </c>
      <c r="Z23" s="67" t="str">
        <f t="shared" si="9"/>
        <v/>
      </c>
      <c r="AA23" s="81">
        <f>'CONTRACTACIO 1r TR 2020'!V23+'CONTRACTACIO 2n TR 2020'!V23+'CONTRACTACIO 3r TR 2020'!V23+'CONTRACTACIO 4t TR 2020'!V23</f>
        <v>0</v>
      </c>
      <c r="AB23" s="20" t="str">
        <f t="shared" si="10"/>
        <v/>
      </c>
      <c r="AC23" s="77">
        <f>'CONTRACTACIO 1r TR 2020'!X23+'CONTRACTACIO 2n TR 2020'!X23+'CONTRACTACIO 3r TR 2020'!X23+'CONTRACTACIO 4t TR 2020'!X23</f>
        <v>0</v>
      </c>
      <c r="AD23" s="78">
        <f>'CONTRACTACIO 1r TR 2020'!Y23+'CONTRACTACIO 2n TR 2020'!Y23+'CONTRACTACIO 3r TR 2020'!Y23+'CONTRACTACIO 4t TR 2020'!Y23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62</v>
      </c>
      <c r="B24" s="81">
        <f>'CONTRACTACIO 1r TR 2020'!B24+'CONTRACTACIO 2n TR 2020'!B24+'CONTRACTACIO 3r TR 2020'!B24+'CONTRACTACIO 4t TR 2020'!B24</f>
        <v>0</v>
      </c>
      <c r="C24" s="66" t="str">
        <f t="shared" si="0"/>
        <v/>
      </c>
      <c r="D24" s="77">
        <f>'CONTRACTACIO 1r TR 2020'!D24+'CONTRACTACIO 2n TR 2020'!D24+'CONTRACTACIO 3r TR 2020'!D24+'CONTRACTACIO 4t TR 2020'!D24</f>
        <v>0</v>
      </c>
      <c r="E24" s="78">
        <f>'CONTRACTACIO 1r TR 2020'!E24+'CONTRACTACIO 2n TR 2020'!E24+'CONTRACTACIO 3r TR 2020'!E24+'CONTRACTACIO 4t TR 2020'!E24</f>
        <v>0</v>
      </c>
      <c r="F24" s="67" t="str">
        <f t="shared" si="1"/>
        <v/>
      </c>
      <c r="G24" s="81">
        <f>'CONTRACTACIO 1r TR 2020'!G24+'CONTRACTACIO 2n TR 2020'!G24+'CONTRACTACIO 3r TR 2020'!G24+'CONTRACTACIO 4t TR 2020'!G24</f>
        <v>1</v>
      </c>
      <c r="H24" s="66">
        <f t="shared" si="2"/>
        <v>2.0408163265306121E-2</v>
      </c>
      <c r="I24" s="77">
        <f>'CONTRACTACIO 1r TR 2020'!I24+'CONTRACTACIO 2n TR 2020'!I24+'CONTRACTACIO 3r TR 2020'!I24+'CONTRACTACIO 4t TR 2020'!I24</f>
        <v>584</v>
      </c>
      <c r="J24" s="78">
        <f>'CONTRACTACIO 1r TR 2020'!J24+'CONTRACTACIO 2n TR 2020'!J24+'CONTRACTACIO 3r TR 2020'!J24+'CONTRACTACIO 4t TR 2020'!J24</f>
        <v>707.61</v>
      </c>
      <c r="K24" s="67">
        <f t="shared" si="3"/>
        <v>4.2110564020066635E-3</v>
      </c>
      <c r="L24" s="81">
        <f>'CONTRACTACIO 1r TR 2020'!L24+'CONTRACTACIO 2n TR 2020'!L24+'CONTRACTACIO 3r TR 2020'!L24+'CONTRACTACIO 4t TR 2020'!L24</f>
        <v>0</v>
      </c>
      <c r="M24" s="66" t="str">
        <f t="shared" si="4"/>
        <v/>
      </c>
      <c r="N24" s="77">
        <f>'CONTRACTACIO 1r TR 2020'!N24+'CONTRACTACIO 2n TR 2020'!N24+'CONTRACTACIO 3r TR 2020'!N24+'CONTRACTACIO 4t TR 2020'!N24</f>
        <v>0</v>
      </c>
      <c r="O24" s="78">
        <f>'CONTRACTACIO 1r TR 2020'!O24+'CONTRACTACIO 2n TR 2020'!O24+'CONTRACTACIO 3r TR 2020'!O24+'CONTRACTACIO 4t TR 2020'!O24</f>
        <v>0</v>
      </c>
      <c r="P24" s="67" t="str">
        <f t="shared" si="5"/>
        <v/>
      </c>
      <c r="Q24" s="81">
        <f>'CONTRACTACIO 1r TR 2020'!Q24+'CONTRACTACIO 2n TR 2020'!Q24+'CONTRACTACIO 3r TR 2020'!Q24+'CONTRACTACIO 4t TR 2020'!Q24</f>
        <v>0</v>
      </c>
      <c r="R24" s="66" t="str">
        <f t="shared" si="6"/>
        <v/>
      </c>
      <c r="S24" s="77">
        <f>'CONTRACTACIO 1r TR 2020'!S24+'CONTRACTACIO 2n TR 2020'!S24+'CONTRACTACIO 3r TR 2020'!S24+'CONTRACTACIO 4t TR 2020'!S24</f>
        <v>0</v>
      </c>
      <c r="T24" s="78">
        <f>'CONTRACTACIO 1r TR 2020'!T24+'CONTRACTACIO 2n TR 2020'!T24+'CONTRACTACIO 3r TR 2020'!T24+'CONTRACTACIO 4t TR 2020'!T24</f>
        <v>0</v>
      </c>
      <c r="U24" s="67" t="str">
        <f t="shared" si="7"/>
        <v/>
      </c>
      <c r="V24" s="81">
        <f>'CONTRACTACIO 1r TR 2020'!AA24+'CONTRACTACIO 2n TR 2020'!AA24+'CONTRACTACIO 3r TR 2020'!AA24+'CONTRACTACIO 4t TR 2020'!AA24</f>
        <v>0</v>
      </c>
      <c r="W24" s="66" t="str">
        <f t="shared" si="8"/>
        <v/>
      </c>
      <c r="X24" s="77">
        <f>'CONTRACTACIO 1r TR 2020'!AC24+'CONTRACTACIO 2n TR 2020'!AC24+'CONTRACTACIO 3r TR 2020'!AC24+'CONTRACTACIO 4t TR 2020'!AC24</f>
        <v>0</v>
      </c>
      <c r="Y24" s="78">
        <f>'CONTRACTACIO 1r TR 2020'!AD24+'CONTRACTACIO 2n TR 2020'!AD24+'CONTRACTACIO 3r TR 2020'!AD24+'CONTRACTACIO 4t TR 2020'!AD24</f>
        <v>0</v>
      </c>
      <c r="Z24" s="67" t="str">
        <f t="shared" si="9"/>
        <v/>
      </c>
      <c r="AA24" s="81">
        <f>'CONTRACTACIO 1r TR 2020'!V24+'CONTRACTACIO 2n TR 2020'!V24+'CONTRACTACIO 3r TR 2020'!V24+'CONTRACTACIO 4t TR 2020'!V24</f>
        <v>0</v>
      </c>
      <c r="AB24" s="20" t="str">
        <f t="shared" si="10"/>
        <v/>
      </c>
      <c r="AC24" s="77">
        <f>'CONTRACTACIO 1r TR 2020'!X24+'CONTRACTACIO 2n TR 2020'!X24+'CONTRACTACIO 3r TR 2020'!X24+'CONTRACTACIO 4t TR 2020'!X24</f>
        <v>0</v>
      </c>
      <c r="AD24" s="78">
        <f>'CONTRACTACIO 1r TR 2020'!Y24+'CONTRACTACIO 2n TR 2020'!Y24+'CONTRACTACIO 3r TR 2020'!Y24+'CONTRACTACIO 4t TR 2020'!Y24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49</v>
      </c>
      <c r="H25" s="17">
        <f t="shared" si="12"/>
        <v>1</v>
      </c>
      <c r="I25" s="18">
        <f t="shared" si="12"/>
        <v>140129.46</v>
      </c>
      <c r="J25" s="18">
        <f t="shared" si="12"/>
        <v>168036.21999999997</v>
      </c>
      <c r="K25" s="19">
        <f t="shared" si="12"/>
        <v>1.0000000000000002</v>
      </c>
      <c r="L25" s="16">
        <f t="shared" si="12"/>
        <v>9</v>
      </c>
      <c r="M25" s="17">
        <f t="shared" si="12"/>
        <v>1</v>
      </c>
      <c r="N25" s="18">
        <f t="shared" si="12"/>
        <v>42829.369999999995</v>
      </c>
      <c r="O25" s="18">
        <f t="shared" si="12"/>
        <v>51823.54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200000000000003" customHeight="1" x14ac:dyDescent="0.3">
      <c r="A27" s="125" t="s">
        <v>58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26" t="s">
        <v>63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75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3"/>
      <c r="B33" s="55" t="s">
        <v>14</v>
      </c>
      <c r="C33" s="35" t="s">
        <v>8</v>
      </c>
      <c r="D33" s="36" t="s">
        <v>54</v>
      </c>
      <c r="E33" s="37" t="s">
        <v>55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54</v>
      </c>
      <c r="O33" s="37" t="s">
        <v>55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7" customHeight="1" x14ac:dyDescent="0.3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2</v>
      </c>
      <c r="C35" s="8">
        <f t="shared" si="14"/>
        <v>3.4482758620689655E-2</v>
      </c>
      <c r="D35" s="13">
        <f t="shared" si="15"/>
        <v>36989</v>
      </c>
      <c r="E35" s="14">
        <f t="shared" si="16"/>
        <v>44756.69</v>
      </c>
      <c r="F35" s="21">
        <f t="shared" si="17"/>
        <v>0.20356926615402476</v>
      </c>
      <c r="J35" s="145" t="s">
        <v>1</v>
      </c>
      <c r="K35" s="146"/>
      <c r="L35" s="60">
        <f>G25</f>
        <v>49</v>
      </c>
      <c r="M35" s="8">
        <f t="shared" si="18"/>
        <v>0.84482758620689657</v>
      </c>
      <c r="N35" s="61">
        <f>I25</f>
        <v>140129.46</v>
      </c>
      <c r="O35" s="61">
        <f>J25</f>
        <v>168036.21999999997</v>
      </c>
      <c r="P35" s="59">
        <f t="shared" si="19"/>
        <v>0.76428819898648115</v>
      </c>
    </row>
    <row r="36" spans="1:33" s="25" customFormat="1" ht="30" customHeight="1" x14ac:dyDescent="0.3">
      <c r="A36" s="43" t="s">
        <v>19</v>
      </c>
      <c r="B36" s="12">
        <f t="shared" si="13"/>
        <v>3</v>
      </c>
      <c r="C36" s="8">
        <f t="shared" si="14"/>
        <v>5.1724137931034482E-2</v>
      </c>
      <c r="D36" s="13">
        <f t="shared" si="15"/>
        <v>41261.89</v>
      </c>
      <c r="E36" s="14">
        <f t="shared" si="16"/>
        <v>49926.89</v>
      </c>
      <c r="F36" s="21">
        <f t="shared" si="17"/>
        <v>0.22708516556190184</v>
      </c>
      <c r="J36" s="145" t="s">
        <v>2</v>
      </c>
      <c r="K36" s="146"/>
      <c r="L36" s="60">
        <f>L25</f>
        <v>9</v>
      </c>
      <c r="M36" s="8">
        <f t="shared" si="18"/>
        <v>0.15517241379310345</v>
      </c>
      <c r="N36" s="61">
        <f>N25</f>
        <v>42829.369999999995</v>
      </c>
      <c r="O36" s="61">
        <f>O25</f>
        <v>51823.54</v>
      </c>
      <c r="P36" s="59">
        <f t="shared" si="19"/>
        <v>0.23571180101351882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</v>
      </c>
      <c r="C39" s="8">
        <f t="shared" si="14"/>
        <v>1.7241379310344827E-2</v>
      </c>
      <c r="D39" s="13">
        <f t="shared" si="15"/>
        <v>12500</v>
      </c>
      <c r="E39" s="22">
        <f t="shared" si="16"/>
        <v>15125</v>
      </c>
      <c r="F39" s="21">
        <f t="shared" si="17"/>
        <v>6.8793852954265031E-2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47" t="s">
        <v>0</v>
      </c>
      <c r="K40" s="148"/>
      <c r="L40" s="83">
        <f>SUM(L34:L39)</f>
        <v>58</v>
      </c>
      <c r="M40" s="17">
        <f>SUM(M34:M39)</f>
        <v>1</v>
      </c>
      <c r="N40" s="84">
        <f>SUM(N34:N39)</f>
        <v>182958.83</v>
      </c>
      <c r="O40" s="85">
        <f>SUM(O34:O39)</f>
        <v>219859.75999999998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35</v>
      </c>
      <c r="C41" s="8">
        <f>IF(B41,B41/$B$46,"")</f>
        <v>0.60344827586206895</v>
      </c>
      <c r="D41" s="13">
        <f t="shared" si="15"/>
        <v>87808.84</v>
      </c>
      <c r="E41" s="23">
        <f t="shared" si="16"/>
        <v>104727.3</v>
      </c>
      <c r="F41" s="21">
        <f>IF(E41,E41/$E$46,"")</f>
        <v>0.47633682489237689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16</v>
      </c>
      <c r="C42" s="8">
        <f>IF(B42,B42/$B$46,"")</f>
        <v>0.27586206896551724</v>
      </c>
      <c r="D42" s="13">
        <f t="shared" si="15"/>
        <v>3815.1</v>
      </c>
      <c r="E42" s="14">
        <f t="shared" si="16"/>
        <v>4616.2700000000004</v>
      </c>
      <c r="F42" s="21">
        <f>IF(E42,E42/$E$46,"")</f>
        <v>2.099642972411141E-2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62</v>
      </c>
      <c r="B45" s="12">
        <f t="shared" ref="B45" si="23">B24+G24+L24+Q24+V24+AA24</f>
        <v>1</v>
      </c>
      <c r="C45" s="8">
        <f>IF(B45,B45/$B$46,"")</f>
        <v>1.7241379310344827E-2</v>
      </c>
      <c r="D45" s="13">
        <f t="shared" ref="D45" si="24">D24+I24+N24+S24+X24+AC24</f>
        <v>584</v>
      </c>
      <c r="E45" s="14">
        <f t="shared" ref="E45" si="25">E24+J24+O24+T24+Y24+AD24</f>
        <v>707.61</v>
      </c>
      <c r="F45" s="21">
        <f>IF(E45,E45/$E$46,"")</f>
        <v>3.218460713320164E-3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58</v>
      </c>
      <c r="C46" s="17">
        <f>SUM(C34:C45)</f>
        <v>1</v>
      </c>
      <c r="D46" s="18">
        <f>SUM(D34:D45)</f>
        <v>182958.83</v>
      </c>
      <c r="E46" s="18">
        <f>SUM(E34:E45)</f>
        <v>219859.75999999998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25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8B36775CDC3F44AE4C92FD1DA05B56" ma:contentTypeVersion="12" ma:contentTypeDescription="Crea un document nou" ma:contentTypeScope="" ma:versionID="14fbc9b54244fed1d760d57efaf8d905">
  <xsd:schema xmlns:xsd="http://www.w3.org/2001/XMLSchema" xmlns:xs="http://www.w3.org/2001/XMLSchema" xmlns:p="http://schemas.microsoft.com/office/2006/metadata/properties" xmlns:ns2="8a45e537-ce41-48fa-8ea4-96ff7c9aa922" xmlns:ns3="112f0a28-3509-4033-a386-b8d1bdd8c3ba" xmlns:ns4="223c3289-ec41-4fed-9d0e-b6c288271e1b" targetNamespace="http://schemas.microsoft.com/office/2006/metadata/properties" ma:root="true" ma:fieldsID="9b59e97d30cbd8a68ebae392a8a9815b" ns2:_="" ns3:_="" ns4:_="">
    <xsd:import namespace="8a45e537-ce41-48fa-8ea4-96ff7c9aa922"/>
    <xsd:import namespace="112f0a28-3509-4033-a386-b8d1bdd8c3ba"/>
    <xsd:import namespace="223c3289-ec41-4fed-9d0e-b6c288271e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5e537-ce41-48fa-8ea4-96ff7c9aa9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f0a28-3509-4033-a386-b8d1bdd8c3ba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ash de la indicació per compartir" ma:internalName="SharingHintHash" ma:readOnly="true">
      <xsd:simpleType>
        <xsd:restriction base="dms:Text"/>
      </xsd:simpleType>
    </xsd:element>
    <xsd:element name="SharedWithDetails" ma:index="10" nillable="true" ma:displayName="S'ha compartit amb detal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c3289-ec41-4fed-9d0e-b6c288271e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338F23-443F-4577-861B-0B336A0D816B}">
  <ds:schemaRefs>
    <ds:schemaRef ds:uri="http://purl.org/dc/terms/"/>
    <ds:schemaRef ds:uri="http://schemas.openxmlformats.org/package/2006/metadata/core-properties"/>
    <ds:schemaRef ds:uri="http://purl.org/dc/dcmitype/"/>
    <ds:schemaRef ds:uri="223c3289-ec41-4fed-9d0e-b6c288271e1b"/>
    <ds:schemaRef ds:uri="112f0a28-3509-4033-a386-b8d1bdd8c3ba"/>
    <ds:schemaRef ds:uri="http://schemas.microsoft.com/office/2006/documentManagement/types"/>
    <ds:schemaRef ds:uri="http://schemas.microsoft.com/office/2006/metadata/properties"/>
    <ds:schemaRef ds:uri="8a45e537-ce41-48fa-8ea4-96ff7c9aa922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C30157B-01D0-426D-AAD7-519BA975E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45e537-ce41-48fa-8ea4-96ff7c9aa922"/>
    <ds:schemaRef ds:uri="112f0a28-3509-4033-a386-b8d1bdd8c3ba"/>
    <ds:schemaRef ds:uri="223c3289-ec41-4fed-9d0e-b6c288271e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08A11D-04A6-4A18-A63F-ADAAEDCB2A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2021-06-01T11:53:23Z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0x010100E08B36775CDC3F44AE4C92FD1DA05B56</vt:lpwstr>
  </property>
</Properties>
</file>