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0" windowHeight="10890" tabRatio="700" activeTab="3"/>
  </bookViews>
  <sheets>
    <sheet name="CONTRACTACIO 1r TR 2020" sheetId="1" r:id="rId1"/>
    <sheet name="CONTRACTACIO 2n TR 2020" sheetId="4" r:id="rId2"/>
    <sheet name="CONTRACTACIO 3r TR 2020" sheetId="5" r:id="rId3"/>
    <sheet name="CONTRACTACIO 4t TR 2020" sheetId="6" r:id="rId4"/>
    <sheet name="2020 - CONTRACTACIÓ ANUAL" sheetId="7" r:id="rId5"/>
  </sheets>
  <definedNames>
    <definedName name="_xlnm.Print_Area" localSheetId="4">'2020 - CONTRACTACIÓ ANUAL'!$A$1:$AE$49</definedName>
    <definedName name="_xlnm.Print_Area" localSheetId="0">'CONTRACTACIO 1r TR 2020'!$A$1:$AE$46</definedName>
    <definedName name="_xlnm.Print_Area" localSheetId="1">'CONTRACTACIO 2n TR 2020'!$A$1:$AE$46</definedName>
    <definedName name="_xlnm.Print_Area" localSheetId="2">'CONTRACTACIO 3r TR 2020'!$A$1:$AE$46</definedName>
    <definedName name="_xlnm.Print_Area" localSheetId="3">'CONTRACTACIO 4t TR 2020'!$A$1:$AE$46</definedName>
  </definedNames>
  <calcPr calcId="162913"/>
</workbook>
</file>

<file path=xl/calcChain.xml><?xml version="1.0" encoding="utf-8"?>
<calcChain xmlns="http://schemas.openxmlformats.org/spreadsheetml/2006/main">
  <c r="O13" i="6" l="1"/>
  <c r="E18" i="6" l="1"/>
  <c r="E14" i="6"/>
  <c r="E13" i="6"/>
  <c r="J18" i="6"/>
  <c r="J14" i="6"/>
  <c r="J13" i="6"/>
  <c r="E18" i="5"/>
  <c r="E13" i="5"/>
  <c r="J18" i="5"/>
  <c r="I20" i="6" l="1"/>
  <c r="N20" i="5" l="1"/>
  <c r="I20" i="5"/>
  <c r="N24" i="4" l="1"/>
  <c r="I24" i="4"/>
  <c r="D24" i="4"/>
  <c r="I20" i="4" l="1"/>
  <c r="J19" i="1" l="1"/>
  <c r="N20" i="1" l="1"/>
  <c r="N18" i="1"/>
  <c r="N13" i="1"/>
  <c r="I20" i="1"/>
  <c r="I18" i="1"/>
  <c r="I15" i="1"/>
  <c r="I14" i="1"/>
  <c r="I13" i="1"/>
  <c r="D14" i="1"/>
  <c r="E44" i="6" l="1"/>
  <c r="F44" i="6" s="1"/>
  <c r="D44" i="6"/>
  <c r="B44" i="6"/>
  <c r="C44" i="6" s="1"/>
  <c r="E44" i="5"/>
  <c r="F44" i="5" s="1"/>
  <c r="D44" i="5"/>
  <c r="B44" i="5"/>
  <c r="C44" i="5" s="1"/>
  <c r="E44" i="4"/>
  <c r="D44" i="4"/>
  <c r="B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B23" i="4"/>
  <c r="W23" i="4"/>
  <c r="R23" i="4"/>
  <c r="M23" i="4"/>
  <c r="AE23" i="1"/>
  <c r="AB23" i="1"/>
  <c r="Z23" i="1"/>
  <c r="W23" i="1"/>
  <c r="U23" i="1"/>
  <c r="R23" i="1"/>
  <c r="P23" i="1"/>
  <c r="M23" i="1"/>
  <c r="H23" i="1"/>
  <c r="AD23" i="7"/>
  <c r="AC23" i="7"/>
  <c r="AA23" i="7"/>
  <c r="AB23" i="7" s="1"/>
  <c r="Y23" i="7"/>
  <c r="X23" i="7"/>
  <c r="V23" i="7"/>
  <c r="W23" i="7" s="1"/>
  <c r="T23" i="7"/>
  <c r="S23" i="7"/>
  <c r="Q23" i="7"/>
  <c r="R23" i="7" s="1"/>
  <c r="O23" i="7"/>
  <c r="N23" i="7"/>
  <c r="L23" i="7"/>
  <c r="M23" i="7" s="1"/>
  <c r="J23" i="7"/>
  <c r="I23" i="7"/>
  <c r="G23" i="7"/>
  <c r="E23" i="7"/>
  <c r="D23" i="7"/>
  <c r="B23" i="7"/>
  <c r="D44" i="7" l="1"/>
  <c r="E44" i="7"/>
  <c r="B44" i="7"/>
  <c r="B8" i="7"/>
  <c r="B8" i="6"/>
  <c r="B8" i="5"/>
  <c r="B8" i="4"/>
  <c r="AD22" i="7" l="1"/>
  <c r="AC22" i="7"/>
  <c r="AA22" i="7"/>
  <c r="AB22" i="7" s="1"/>
  <c r="Y22" i="7"/>
  <c r="X22" i="7"/>
  <c r="V22" i="7"/>
  <c r="W22" i="7" s="1"/>
  <c r="T22" i="7"/>
  <c r="S22" i="7"/>
  <c r="Q22" i="7"/>
  <c r="R22" i="7" s="1"/>
  <c r="O22" i="7"/>
  <c r="N22" i="7"/>
  <c r="L22" i="7"/>
  <c r="M22" i="7" s="1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B22" i="4"/>
  <c r="W22" i="4"/>
  <c r="R22" i="4"/>
  <c r="M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B43" i="7" l="1"/>
  <c r="D43" i="7"/>
  <c r="E43" i="7"/>
  <c r="B25" i="1"/>
  <c r="C14" i="1" s="1"/>
  <c r="B16" i="7"/>
  <c r="D16" i="7"/>
  <c r="J24" i="7"/>
  <c r="E24" i="7"/>
  <c r="O24" i="7"/>
  <c r="T24" i="7"/>
  <c r="Y24" i="7"/>
  <c r="AD24" i="7"/>
  <c r="E13" i="7"/>
  <c r="J13" i="7"/>
  <c r="O13" i="7"/>
  <c r="T13" i="7"/>
  <c r="Y13" i="7"/>
  <c r="AD13" i="7"/>
  <c r="E20" i="7"/>
  <c r="J20" i="7"/>
  <c r="O20" i="7"/>
  <c r="AD20" i="7"/>
  <c r="T20" i="7"/>
  <c r="Y20" i="7"/>
  <c r="E21" i="7"/>
  <c r="J21" i="7"/>
  <c r="O21" i="7"/>
  <c r="AD21" i="7"/>
  <c r="T21" i="7"/>
  <c r="Y21" i="7"/>
  <c r="J14" i="7"/>
  <c r="O14" i="7"/>
  <c r="E14" i="7"/>
  <c r="T14" i="7"/>
  <c r="Y14" i="7"/>
  <c r="AD14" i="7"/>
  <c r="J15" i="7"/>
  <c r="O15" i="7"/>
  <c r="E15" i="7"/>
  <c r="T15" i="7"/>
  <c r="Y15" i="7"/>
  <c r="AD15" i="7"/>
  <c r="J16" i="7"/>
  <c r="O16" i="7"/>
  <c r="E16" i="7"/>
  <c r="T16" i="7"/>
  <c r="Y16" i="7"/>
  <c r="AD16" i="7"/>
  <c r="J17" i="7"/>
  <c r="O17" i="7"/>
  <c r="E17" i="7"/>
  <c r="T17" i="7"/>
  <c r="Y17" i="7"/>
  <c r="AD17" i="7"/>
  <c r="J18" i="7"/>
  <c r="O18" i="7"/>
  <c r="AD18" i="7"/>
  <c r="E18" i="7"/>
  <c r="T18" i="7"/>
  <c r="Y18" i="7"/>
  <c r="J19" i="7"/>
  <c r="O19" i="7"/>
  <c r="AD19" i="7"/>
  <c r="E19" i="7"/>
  <c r="T19" i="7"/>
  <c r="Y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Q24" i="7"/>
  <c r="R24" i="7" s="1"/>
  <c r="V24" i="7"/>
  <c r="W24" i="7" s="1"/>
  <c r="AA24" i="7"/>
  <c r="AB24" i="7" s="1"/>
  <c r="G16" i="7"/>
  <c r="L16" i="7"/>
  <c r="M16" i="7" s="1"/>
  <c r="Q16" i="7"/>
  <c r="V16" i="7"/>
  <c r="W16" i="7" s="1"/>
  <c r="AA16" i="7"/>
  <c r="AB16" i="7" s="1"/>
  <c r="B13" i="7"/>
  <c r="G13" i="7"/>
  <c r="L13" i="7"/>
  <c r="Q13" i="7"/>
  <c r="V13" i="7"/>
  <c r="W13" i="7" s="1"/>
  <c r="AA13" i="7"/>
  <c r="AB13" i="7" s="1"/>
  <c r="B20" i="7"/>
  <c r="G20" i="7"/>
  <c r="L20" i="7"/>
  <c r="AA20" i="7"/>
  <c r="Q20" i="7"/>
  <c r="R20" i="7" s="1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L15" i="7"/>
  <c r="B15" i="7"/>
  <c r="Q15" i="7"/>
  <c r="R15" i="7" s="1"/>
  <c r="V15" i="7"/>
  <c r="W15" i="7" s="1"/>
  <c r="AA15" i="7"/>
  <c r="AB15" i="7" s="1"/>
  <c r="G17" i="7"/>
  <c r="L17" i="7"/>
  <c r="M17" i="7" s="1"/>
  <c r="B17" i="7"/>
  <c r="Q17" i="7"/>
  <c r="V17" i="7"/>
  <c r="W17" i="7" s="1"/>
  <c r="AA17" i="7"/>
  <c r="G18" i="7"/>
  <c r="L18" i="7"/>
  <c r="AA18" i="7"/>
  <c r="B18" i="7"/>
  <c r="Q18" i="7"/>
  <c r="R18" i="7" s="1"/>
  <c r="V18" i="7"/>
  <c r="W18" i="7" s="1"/>
  <c r="G19" i="7"/>
  <c r="L19" i="7"/>
  <c r="AA19" i="7"/>
  <c r="B19" i="7"/>
  <c r="Q19" i="7"/>
  <c r="R19" i="7" s="1"/>
  <c r="V19" i="7"/>
  <c r="W19" i="7" s="1"/>
  <c r="J25" i="6"/>
  <c r="K20" i="6" s="1"/>
  <c r="E25" i="6"/>
  <c r="O25" i="6"/>
  <c r="O36" i="6" s="1"/>
  <c r="Y25" i="6"/>
  <c r="O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5" i="6" s="1"/>
  <c r="B25" i="6"/>
  <c r="C14" i="6" s="1"/>
  <c r="L25" i="6"/>
  <c r="L36" i="6" s="1"/>
  <c r="V25" i="6"/>
  <c r="L38" i="6" s="1"/>
  <c r="Q25" i="6"/>
  <c r="L37" i="6" s="1"/>
  <c r="AA25" i="6"/>
  <c r="L39" i="6" s="1"/>
  <c r="M39" i="6" s="1"/>
  <c r="E45" i="6"/>
  <c r="E34" i="6"/>
  <c r="E35" i="6"/>
  <c r="E36" i="6"/>
  <c r="E37" i="6"/>
  <c r="E38" i="6"/>
  <c r="F38" i="6" s="1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7" i="6"/>
  <c r="H16" i="6"/>
  <c r="H17" i="6"/>
  <c r="H21" i="6"/>
  <c r="F15" i="6"/>
  <c r="F16" i="6"/>
  <c r="F17" i="6"/>
  <c r="F18" i="6"/>
  <c r="F19" i="6"/>
  <c r="F20" i="6"/>
  <c r="F21" i="6"/>
  <c r="F24" i="6"/>
  <c r="C15" i="6"/>
  <c r="C16" i="6"/>
  <c r="C17" i="6"/>
  <c r="C19" i="6"/>
  <c r="C21" i="6"/>
  <c r="C24" i="6"/>
  <c r="AD25" i="5"/>
  <c r="O39" i="5" s="1"/>
  <c r="AC25" i="5"/>
  <c r="N39" i="5" s="1"/>
  <c r="AA25" i="5"/>
  <c r="L39" i="5" s="1"/>
  <c r="E25" i="5"/>
  <c r="O34" i="5" s="1"/>
  <c r="J25" i="5"/>
  <c r="O25" i="5"/>
  <c r="O36" i="5" s="1"/>
  <c r="T25" i="5"/>
  <c r="O37" i="5" s="1"/>
  <c r="Y25" i="5"/>
  <c r="Z18" i="5" s="1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L25" i="5"/>
  <c r="L36" i="5" s="1"/>
  <c r="Q25" i="5"/>
  <c r="L37" i="5" s="1"/>
  <c r="V25" i="5"/>
  <c r="L38" i="5" s="1"/>
  <c r="E34" i="5"/>
  <c r="E35" i="5"/>
  <c r="E36" i="5"/>
  <c r="E41" i="5"/>
  <c r="E42" i="5"/>
  <c r="E39" i="5"/>
  <c r="E40" i="5"/>
  <c r="E45" i="5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 s="1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1" i="5"/>
  <c r="K16" i="5"/>
  <c r="K17" i="5"/>
  <c r="H16" i="5"/>
  <c r="H17" i="5"/>
  <c r="H19" i="5"/>
  <c r="H21" i="5"/>
  <c r="F13" i="5"/>
  <c r="F14" i="5"/>
  <c r="F15" i="5"/>
  <c r="F16" i="5"/>
  <c r="F17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 s="1"/>
  <c r="B34" i="4"/>
  <c r="B35" i="4"/>
  <c r="B36" i="4"/>
  <c r="B37" i="4"/>
  <c r="B38" i="4"/>
  <c r="B39" i="4"/>
  <c r="B40" i="4"/>
  <c r="B41" i="4"/>
  <c r="AE13" i="4"/>
  <c r="AE14" i="4"/>
  <c r="AE16" i="4"/>
  <c r="AE17" i="4"/>
  <c r="AE18" i="4"/>
  <c r="AE20" i="4"/>
  <c r="AE21" i="4"/>
  <c r="AE24" i="4"/>
  <c r="AD25" i="4"/>
  <c r="AE1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Y25" i="4"/>
  <c r="Z24" i="4" s="1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U17" i="4" s="1"/>
  <c r="U14" i="4"/>
  <c r="U15" i="4"/>
  <c r="U16" i="4"/>
  <c r="U18" i="4"/>
  <c r="U19" i="4"/>
  <c r="U20" i="4"/>
  <c r="U21" i="4"/>
  <c r="U24" i="4"/>
  <c r="S25" i="4"/>
  <c r="N37" i="4" s="1"/>
  <c r="Q25" i="4"/>
  <c r="R13" i="4" s="1"/>
  <c r="R14" i="4"/>
  <c r="R15" i="4"/>
  <c r="R16" i="4"/>
  <c r="R17" i="4"/>
  <c r="R18" i="4"/>
  <c r="R19" i="4"/>
  <c r="R20" i="4"/>
  <c r="R21" i="4"/>
  <c r="R24" i="4"/>
  <c r="O25" i="4"/>
  <c r="P16" i="4"/>
  <c r="P17" i="4"/>
  <c r="N25" i="4"/>
  <c r="N36" i="4" s="1"/>
  <c r="L25" i="4"/>
  <c r="M19" i="4" s="1"/>
  <c r="M15" i="4"/>
  <c r="M16" i="4"/>
  <c r="M17" i="4"/>
  <c r="M18" i="4"/>
  <c r="M21" i="4"/>
  <c r="J25" i="4"/>
  <c r="K23" i="4" s="1"/>
  <c r="K16" i="4"/>
  <c r="K17" i="4"/>
  <c r="I25" i="4"/>
  <c r="N35" i="4" s="1"/>
  <c r="G25" i="4"/>
  <c r="H23" i="4" s="1"/>
  <c r="H16" i="4"/>
  <c r="H17" i="4"/>
  <c r="H21" i="4"/>
  <c r="E25" i="4"/>
  <c r="F19" i="4" s="1"/>
  <c r="F16" i="4"/>
  <c r="F17" i="4"/>
  <c r="F21" i="4"/>
  <c r="F24" i="4"/>
  <c r="D25" i="4"/>
  <c r="N34" i="4" s="1"/>
  <c r="B25" i="4"/>
  <c r="C19" i="4" s="1"/>
  <c r="C17" i="4"/>
  <c r="C21" i="4"/>
  <c r="D34" i="4"/>
  <c r="D35" i="4"/>
  <c r="D36" i="4"/>
  <c r="D37" i="4"/>
  <c r="D38" i="4"/>
  <c r="D39" i="4"/>
  <c r="D40" i="4"/>
  <c r="D41" i="4"/>
  <c r="D42" i="4"/>
  <c r="J25" i="1"/>
  <c r="K13" i="1" s="1"/>
  <c r="O25" i="1"/>
  <c r="O36" i="1" s="1"/>
  <c r="E25" i="1"/>
  <c r="F14" i="1" s="1"/>
  <c r="Y25" i="1"/>
  <c r="O38" i="1" s="1"/>
  <c r="I25" i="1"/>
  <c r="N35" i="1" s="1"/>
  <c r="N25" i="1"/>
  <c r="N36" i="1" s="1"/>
  <c r="D25" i="1"/>
  <c r="N34" i="1" s="1"/>
  <c r="X25" i="1"/>
  <c r="N38" i="1" s="1"/>
  <c r="G25" i="1"/>
  <c r="H22" i="1" s="1"/>
  <c r="L25" i="1"/>
  <c r="M20" i="1" s="1"/>
  <c r="V25" i="1"/>
  <c r="L38" i="1" s="1"/>
  <c r="Q25" i="1"/>
  <c r="L37" i="1"/>
  <c r="M37" i="1" s="1"/>
  <c r="AE24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7" i="1"/>
  <c r="P16" i="1"/>
  <c r="P15" i="1"/>
  <c r="P14" i="1"/>
  <c r="M24" i="1"/>
  <c r="M21" i="1"/>
  <c r="M19" i="1"/>
  <c r="M17" i="1"/>
  <c r="M16" i="1"/>
  <c r="M15" i="1"/>
  <c r="M14" i="1"/>
  <c r="H21" i="1"/>
  <c r="H17" i="1"/>
  <c r="C24" i="1"/>
  <c r="C21" i="1"/>
  <c r="C20" i="1"/>
  <c r="C19" i="1"/>
  <c r="C18" i="1"/>
  <c r="C17" i="1"/>
  <c r="C16" i="1"/>
  <c r="C15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C42" i="1" s="1"/>
  <c r="B34" i="1"/>
  <c r="B41" i="1"/>
  <c r="B35" i="1"/>
  <c r="B36" i="1"/>
  <c r="B37" i="1"/>
  <c r="B38" i="1"/>
  <c r="C38" i="1" s="1"/>
  <c r="B39" i="1"/>
  <c r="B40" i="1"/>
  <c r="AE13" i="1"/>
  <c r="AD25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F15" i="1"/>
  <c r="F16" i="1"/>
  <c r="F17" i="1"/>
  <c r="F18" i="1"/>
  <c r="F19" i="1"/>
  <c r="F21" i="1"/>
  <c r="O39" i="1"/>
  <c r="P39" i="1" s="1"/>
  <c r="P13" i="6" l="1"/>
  <c r="C18" i="6"/>
  <c r="F18" i="5"/>
  <c r="K18" i="1"/>
  <c r="H15" i="1"/>
  <c r="K19" i="1"/>
  <c r="M24" i="4"/>
  <c r="M20" i="5"/>
  <c r="C24" i="4"/>
  <c r="M18" i="1"/>
  <c r="P18" i="1"/>
  <c r="P13" i="1"/>
  <c r="H19" i="1"/>
  <c r="M13" i="1"/>
  <c r="M25" i="1" s="1"/>
  <c r="O37" i="4"/>
  <c r="K16" i="6"/>
  <c r="P16" i="5"/>
  <c r="F13" i="4"/>
  <c r="Z15" i="7"/>
  <c r="Z13" i="7"/>
  <c r="Z18" i="7"/>
  <c r="O39" i="4"/>
  <c r="AE23" i="4"/>
  <c r="AE22" i="4"/>
  <c r="AE15" i="4"/>
  <c r="Z24" i="7"/>
  <c r="Z15" i="4"/>
  <c r="Z14" i="4"/>
  <c r="Z13" i="4"/>
  <c r="Z20" i="4"/>
  <c r="Z23" i="4"/>
  <c r="Z22" i="4"/>
  <c r="Z19" i="4"/>
  <c r="Z18" i="4"/>
  <c r="Z16" i="4"/>
  <c r="U19" i="7"/>
  <c r="U17" i="7"/>
  <c r="U13" i="4"/>
  <c r="U23" i="4"/>
  <c r="U22" i="4"/>
  <c r="P19" i="4"/>
  <c r="P23" i="4"/>
  <c r="P22" i="4"/>
  <c r="P24" i="4"/>
  <c r="H17" i="7"/>
  <c r="F16" i="7"/>
  <c r="F18" i="4"/>
  <c r="F23" i="4"/>
  <c r="F22" i="4"/>
  <c r="C16" i="4"/>
  <c r="C23" i="4"/>
  <c r="L34" i="4"/>
  <c r="C22" i="4"/>
  <c r="C13" i="4"/>
  <c r="K20" i="1"/>
  <c r="K16" i="1"/>
  <c r="K17" i="1"/>
  <c r="K14" i="1"/>
  <c r="K15" i="1"/>
  <c r="K22" i="1"/>
  <c r="K23" i="1"/>
  <c r="K24" i="1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R25" i="4"/>
  <c r="W25" i="1"/>
  <c r="O35" i="1"/>
  <c r="D46" i="1"/>
  <c r="E46" i="1"/>
  <c r="F45" i="1" s="1"/>
  <c r="F37" i="1"/>
  <c r="H20" i="6"/>
  <c r="H19" i="6"/>
  <c r="M18" i="6"/>
  <c r="M13" i="6"/>
  <c r="P19" i="6"/>
  <c r="P14" i="6"/>
  <c r="Z21" i="6"/>
  <c r="L35" i="6"/>
  <c r="H22" i="6"/>
  <c r="O35" i="6"/>
  <c r="K22" i="6"/>
  <c r="AB25" i="6"/>
  <c r="AE25" i="6"/>
  <c r="M13" i="5"/>
  <c r="M25" i="5" s="1"/>
  <c r="AB25" i="5"/>
  <c r="L35" i="5"/>
  <c r="L40" i="5" s="1"/>
  <c r="M39" i="5" s="1"/>
  <c r="H22" i="5"/>
  <c r="O38" i="5"/>
  <c r="O35" i="5"/>
  <c r="K22" i="5"/>
  <c r="U25" i="5"/>
  <c r="M14" i="4"/>
  <c r="P21" i="4"/>
  <c r="H19" i="4"/>
  <c r="H22" i="4"/>
  <c r="K13" i="4"/>
  <c r="K22" i="4"/>
  <c r="Z21" i="4"/>
  <c r="AB25" i="4"/>
  <c r="L34" i="1"/>
  <c r="F20" i="1"/>
  <c r="O34" i="1"/>
  <c r="F13" i="1"/>
  <c r="C13" i="1"/>
  <c r="K21" i="1"/>
  <c r="H16" i="1"/>
  <c r="H20" i="1"/>
  <c r="H13" i="1"/>
  <c r="H14" i="1"/>
  <c r="H18" i="1"/>
  <c r="H24" i="1"/>
  <c r="N40" i="1"/>
  <c r="L35" i="1"/>
  <c r="P25" i="1"/>
  <c r="Z25" i="1"/>
  <c r="U25" i="1"/>
  <c r="B46" i="1"/>
  <c r="C35" i="1" s="1"/>
  <c r="X25" i="7"/>
  <c r="N39" i="7" s="1"/>
  <c r="Z18" i="6"/>
  <c r="C20" i="6"/>
  <c r="C13" i="6"/>
  <c r="F14" i="6"/>
  <c r="K15" i="6"/>
  <c r="R16" i="6"/>
  <c r="R25" i="6" s="1"/>
  <c r="U16" i="6"/>
  <c r="U13" i="6"/>
  <c r="H18" i="6"/>
  <c r="H13" i="6"/>
  <c r="H24" i="6"/>
  <c r="H14" i="6"/>
  <c r="D35" i="7"/>
  <c r="K19" i="6"/>
  <c r="K14" i="6"/>
  <c r="K18" i="6"/>
  <c r="K21" i="6"/>
  <c r="K13" i="6"/>
  <c r="T25" i="7"/>
  <c r="U14" i="7" s="1"/>
  <c r="F13" i="6"/>
  <c r="W19" i="6"/>
  <c r="W18" i="6"/>
  <c r="K24" i="6"/>
  <c r="E46" i="6"/>
  <c r="F43" i="6" s="1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 s="1"/>
  <c r="Z25" i="5"/>
  <c r="R16" i="5"/>
  <c r="R25" i="5" s="1"/>
  <c r="H13" i="5"/>
  <c r="H20" i="5"/>
  <c r="K19" i="5"/>
  <c r="K20" i="5"/>
  <c r="C14" i="5"/>
  <c r="C13" i="5"/>
  <c r="E25" i="7"/>
  <c r="F23" i="7" s="1"/>
  <c r="B46" i="5"/>
  <c r="D46" i="5"/>
  <c r="E46" i="5"/>
  <c r="F43" i="5" s="1"/>
  <c r="AE21" i="5"/>
  <c r="AE20" i="5"/>
  <c r="C20" i="5"/>
  <c r="F21" i="5"/>
  <c r="F20" i="5"/>
  <c r="P21" i="5"/>
  <c r="N40" i="5"/>
  <c r="E42" i="7"/>
  <c r="N40" i="6"/>
  <c r="B46" i="6"/>
  <c r="C43" i="6" s="1"/>
  <c r="B36" i="7"/>
  <c r="S25" i="7"/>
  <c r="N37" i="7" s="1"/>
  <c r="V25" i="7"/>
  <c r="D39" i="7"/>
  <c r="Y25" i="7"/>
  <c r="Z19" i="7" s="1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D42" i="7"/>
  <c r="AD25" i="7"/>
  <c r="AE15" i="7" s="1"/>
  <c r="H20" i="4"/>
  <c r="I25" i="7"/>
  <c r="N35" i="7" s="1"/>
  <c r="W17" i="4"/>
  <c r="O38" i="4"/>
  <c r="E38" i="7"/>
  <c r="Z17" i="4"/>
  <c r="C18" i="4"/>
  <c r="C20" i="4"/>
  <c r="O34" i="4"/>
  <c r="H13" i="4"/>
  <c r="O35" i="4"/>
  <c r="M13" i="4"/>
  <c r="W20" i="4"/>
  <c r="M20" i="4"/>
  <c r="B46" i="4"/>
  <c r="O36" i="4"/>
  <c r="P20" i="4"/>
  <c r="N40" i="4"/>
  <c r="D46" i="4"/>
  <c r="L36" i="4"/>
  <c r="O25" i="7"/>
  <c r="P16" i="7" s="1"/>
  <c r="L35" i="4"/>
  <c r="E46" i="4"/>
  <c r="J25" i="7"/>
  <c r="K17" i="7" s="1"/>
  <c r="Z14" i="7"/>
  <c r="B40" i="7"/>
  <c r="Q25" i="7"/>
  <c r="B25" i="7"/>
  <c r="C24" i="7" s="1"/>
  <c r="B35" i="7"/>
  <c r="B37" i="7"/>
  <c r="AC25" i="7"/>
  <c r="N38" i="7" s="1"/>
  <c r="N25" i="7"/>
  <c r="N36" i="7" s="1"/>
  <c r="D34" i="7"/>
  <c r="E37" i="7"/>
  <c r="E34" i="7"/>
  <c r="B39" i="7"/>
  <c r="L25" i="7"/>
  <c r="M15" i="7" s="1"/>
  <c r="D40" i="7"/>
  <c r="D38" i="7"/>
  <c r="E39" i="7"/>
  <c r="E35" i="7"/>
  <c r="E41" i="7"/>
  <c r="B42" i="7"/>
  <c r="C42" i="7" s="1"/>
  <c r="D41" i="7"/>
  <c r="D45" i="7"/>
  <c r="E40" i="7"/>
  <c r="E45" i="7"/>
  <c r="AA25" i="7"/>
  <c r="B41" i="7"/>
  <c r="B45" i="7"/>
  <c r="D36" i="7"/>
  <c r="E36" i="7"/>
  <c r="D37" i="7"/>
  <c r="B38" i="7"/>
  <c r="R17" i="7"/>
  <c r="D25" i="7"/>
  <c r="N34" i="7" s="1"/>
  <c r="G25" i="7"/>
  <c r="M25" i="6" l="1"/>
  <c r="L40" i="6"/>
  <c r="M36" i="6" s="1"/>
  <c r="M24" i="7"/>
  <c r="P24" i="7"/>
  <c r="C36" i="1"/>
  <c r="F41" i="1"/>
  <c r="U25" i="4"/>
  <c r="U25" i="6"/>
  <c r="AE25" i="4"/>
  <c r="C19" i="7"/>
  <c r="Z20" i="7"/>
  <c r="Z23" i="7"/>
  <c r="Z22" i="7"/>
  <c r="Z17" i="7"/>
  <c r="Z16" i="7"/>
  <c r="AE13" i="7"/>
  <c r="O38" i="7"/>
  <c r="AE23" i="7"/>
  <c r="AE22" i="7"/>
  <c r="AE19" i="7"/>
  <c r="AE24" i="7"/>
  <c r="AE16" i="7"/>
  <c r="AE14" i="7"/>
  <c r="U24" i="7"/>
  <c r="O37" i="7"/>
  <c r="U23" i="7"/>
  <c r="U22" i="7"/>
  <c r="U18" i="7"/>
  <c r="U21" i="7"/>
  <c r="U20" i="7"/>
  <c r="U15" i="7"/>
  <c r="P18" i="7"/>
  <c r="P23" i="7"/>
  <c r="P22" i="7"/>
  <c r="P17" i="7"/>
  <c r="H22" i="7"/>
  <c r="H23" i="7"/>
  <c r="F19" i="7"/>
  <c r="F17" i="7"/>
  <c r="F43" i="4"/>
  <c r="F44" i="4"/>
  <c r="C37" i="4"/>
  <c r="C44" i="4"/>
  <c r="C16" i="7"/>
  <c r="C17" i="7"/>
  <c r="F37" i="4"/>
  <c r="F38" i="1"/>
  <c r="K25" i="1"/>
  <c r="K22" i="7"/>
  <c r="K23" i="7"/>
  <c r="O40" i="5"/>
  <c r="P36" i="5" s="1"/>
  <c r="O40" i="6"/>
  <c r="P35" i="6" s="1"/>
  <c r="F25" i="1"/>
  <c r="F43" i="1"/>
  <c r="F44" i="1"/>
  <c r="F24" i="7"/>
  <c r="C25" i="1"/>
  <c r="C22" i="7"/>
  <c r="C23" i="7"/>
  <c r="C40" i="1"/>
  <c r="C44" i="1"/>
  <c r="Z25" i="6"/>
  <c r="Z25" i="4"/>
  <c r="O40" i="1"/>
  <c r="P34" i="1" s="1"/>
  <c r="H25" i="1"/>
  <c r="F25" i="6"/>
  <c r="F15" i="7"/>
  <c r="F22" i="7"/>
  <c r="P25" i="6"/>
  <c r="F34" i="1"/>
  <c r="F42" i="1"/>
  <c r="F36" i="1"/>
  <c r="F35" i="1"/>
  <c r="F39" i="1"/>
  <c r="F40" i="1"/>
  <c r="C34" i="1"/>
  <c r="C36" i="6"/>
  <c r="C41" i="6"/>
  <c r="C25" i="6"/>
  <c r="C39" i="5"/>
  <c r="C43" i="5"/>
  <c r="P39" i="5"/>
  <c r="P37" i="5"/>
  <c r="C25" i="5"/>
  <c r="AE25" i="5"/>
  <c r="C36" i="4"/>
  <c r="C43" i="4"/>
  <c r="P25" i="4"/>
  <c r="W25" i="4"/>
  <c r="K25" i="4"/>
  <c r="C41" i="1"/>
  <c r="C45" i="1"/>
  <c r="C37" i="1"/>
  <c r="P38" i="1"/>
  <c r="L40" i="1"/>
  <c r="M35" i="1" s="1"/>
  <c r="C39" i="1"/>
  <c r="C15" i="7"/>
  <c r="K24" i="7"/>
  <c r="W25" i="6"/>
  <c r="F37" i="6"/>
  <c r="F41" i="6"/>
  <c r="C39" i="6"/>
  <c r="C37" i="6"/>
  <c r="H25" i="6"/>
  <c r="F40" i="6"/>
  <c r="F36" i="6"/>
  <c r="C35" i="6"/>
  <c r="F35" i="6"/>
  <c r="K25" i="6"/>
  <c r="F42" i="6"/>
  <c r="M37" i="6"/>
  <c r="P37" i="6"/>
  <c r="U13" i="7"/>
  <c r="U16" i="7"/>
  <c r="F45" i="6"/>
  <c r="C34" i="6"/>
  <c r="M38" i="6"/>
  <c r="O34" i="7"/>
  <c r="F34" i="6"/>
  <c r="P38" i="6"/>
  <c r="F39" i="6"/>
  <c r="AB18" i="7"/>
  <c r="AB19" i="7"/>
  <c r="P36" i="6"/>
  <c r="C40" i="6"/>
  <c r="C45" i="6"/>
  <c r="H25" i="5"/>
  <c r="C45" i="5"/>
  <c r="F39" i="5"/>
  <c r="F45" i="5"/>
  <c r="P25" i="5"/>
  <c r="K25" i="5"/>
  <c r="P38" i="5"/>
  <c r="M37" i="5"/>
  <c r="M38" i="5"/>
  <c r="AE20" i="7"/>
  <c r="L37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F25" i="5"/>
  <c r="C41" i="5"/>
  <c r="F42" i="5"/>
  <c r="F41" i="5"/>
  <c r="M36" i="5"/>
  <c r="M34" i="5"/>
  <c r="M35" i="5"/>
  <c r="L39" i="7"/>
  <c r="W20" i="7"/>
  <c r="W25" i="7" s="1"/>
  <c r="P35" i="5"/>
  <c r="O39" i="7"/>
  <c r="Z21" i="7"/>
  <c r="AE18" i="7"/>
  <c r="AE21" i="7"/>
  <c r="AE17" i="7"/>
  <c r="F35" i="4"/>
  <c r="F36" i="4"/>
  <c r="F25" i="4"/>
  <c r="M25" i="4"/>
  <c r="H25" i="4"/>
  <c r="K18" i="7"/>
  <c r="C38" i="4"/>
  <c r="C35" i="4"/>
  <c r="C25" i="4"/>
  <c r="F38" i="4"/>
  <c r="F42" i="4"/>
  <c r="P21" i="7"/>
  <c r="F45" i="4"/>
  <c r="C45" i="4"/>
  <c r="K15" i="7"/>
  <c r="K14" i="7"/>
  <c r="K16" i="7"/>
  <c r="K19" i="7"/>
  <c r="K20" i="7"/>
  <c r="O35" i="7"/>
  <c r="K13" i="7"/>
  <c r="AB20" i="7"/>
  <c r="AB17" i="7"/>
  <c r="O40" i="4"/>
  <c r="P34" i="4" s="1"/>
  <c r="C20" i="7"/>
  <c r="C18" i="7"/>
  <c r="C14" i="7"/>
  <c r="C40" i="4"/>
  <c r="C39" i="4"/>
  <c r="C13" i="7"/>
  <c r="F34" i="4"/>
  <c r="F39" i="4"/>
  <c r="R13" i="7"/>
  <c r="M19" i="7"/>
  <c r="C34" i="4"/>
  <c r="N40" i="7"/>
  <c r="K21" i="7"/>
  <c r="M18" i="7"/>
  <c r="L36" i="7"/>
  <c r="M20" i="7"/>
  <c r="C41" i="4"/>
  <c r="M13" i="7"/>
  <c r="F40" i="4"/>
  <c r="F41" i="4"/>
  <c r="P13" i="7"/>
  <c r="O36" i="7"/>
  <c r="P15" i="7"/>
  <c r="P14" i="7"/>
  <c r="P20" i="7"/>
  <c r="P19" i="7"/>
  <c r="L40" i="4"/>
  <c r="E46" i="7"/>
  <c r="F44" i="7" s="1"/>
  <c r="D46" i="7"/>
  <c r="M14" i="7"/>
  <c r="L34" i="7"/>
  <c r="L38" i="7"/>
  <c r="B46" i="7"/>
  <c r="C44" i="7" s="1"/>
  <c r="H15" i="7"/>
  <c r="H19" i="7"/>
  <c r="H16" i="7"/>
  <c r="H20" i="7"/>
  <c r="L35" i="7"/>
  <c r="H13" i="7"/>
  <c r="H14" i="7"/>
  <c r="H18" i="7"/>
  <c r="H24" i="7"/>
  <c r="M35" i="6" l="1"/>
  <c r="M34" i="6"/>
  <c r="P34" i="6"/>
  <c r="P40" i="6" s="1"/>
  <c r="P34" i="5"/>
  <c r="P36" i="1"/>
  <c r="Z25" i="7"/>
  <c r="P39" i="4"/>
  <c r="P35" i="1"/>
  <c r="F46" i="1"/>
  <c r="C46" i="1"/>
  <c r="M36" i="1"/>
  <c r="M38" i="1"/>
  <c r="M34" i="1"/>
  <c r="F40" i="7"/>
  <c r="F43" i="7"/>
  <c r="C38" i="7"/>
  <c r="C43" i="7"/>
  <c r="R25" i="7"/>
  <c r="U25" i="7"/>
  <c r="AE25" i="7"/>
  <c r="F46" i="6"/>
  <c r="C46" i="6"/>
  <c r="C46" i="5"/>
  <c r="F25" i="7"/>
  <c r="F46" i="5"/>
  <c r="M40" i="5"/>
  <c r="P40" i="5"/>
  <c r="AB25" i="7"/>
  <c r="O40" i="7"/>
  <c r="P35" i="7" s="1"/>
  <c r="P35" i="4"/>
  <c r="P37" i="4"/>
  <c r="C25" i="7"/>
  <c r="P36" i="4"/>
  <c r="P38" i="4"/>
  <c r="F38" i="7"/>
  <c r="K25" i="7"/>
  <c r="M35" i="4"/>
  <c r="M37" i="4"/>
  <c r="M36" i="4"/>
  <c r="C46" i="4"/>
  <c r="M38" i="4"/>
  <c r="M34" i="4"/>
  <c r="F41" i="7"/>
  <c r="F39" i="7"/>
  <c r="M25" i="7"/>
  <c r="F46" i="4"/>
  <c r="F35" i="7"/>
  <c r="F42" i="7"/>
  <c r="P25" i="7"/>
  <c r="F45" i="7"/>
  <c r="F37" i="7"/>
  <c r="F36" i="7"/>
  <c r="F34" i="7"/>
  <c r="H25" i="7"/>
  <c r="C37" i="7"/>
  <c r="C40" i="7"/>
  <c r="C39" i="7"/>
  <c r="C34" i="7"/>
  <c r="C36" i="7"/>
  <c r="C41" i="7"/>
  <c r="C35" i="7"/>
  <c r="C45" i="7"/>
  <c r="L40" i="7"/>
  <c r="M37" i="7" s="1"/>
  <c r="M40" i="6" l="1"/>
  <c r="P40" i="1"/>
  <c r="M40" i="1"/>
  <c r="M39" i="7"/>
  <c r="P39" i="7"/>
  <c r="P36" i="7"/>
  <c r="P38" i="7"/>
  <c r="P37" i="7"/>
  <c r="P34" i="7"/>
  <c r="P40" i="4"/>
  <c r="M40" i="4"/>
  <c r="F46" i="7"/>
  <c r="M36" i="7"/>
  <c r="M38" i="7"/>
  <c r="M34" i="7"/>
  <c r="C46" i="7"/>
  <c r="M35" i="7"/>
  <c r="P40" i="7" l="1"/>
  <c r="M40" i="7"/>
</calcChain>
</file>

<file path=xl/sharedStrings.xml><?xml version="1.0" encoding="utf-8"?>
<sst xmlns="http://schemas.openxmlformats.org/spreadsheetml/2006/main" count="465" uniqueCount="65">
  <si>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</si>
  <si>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</si>
  <si>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</si>
  <si>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</si>
  <si>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</si>
  <si>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</si>
  <si>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</si>
  <si>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</si>
  <si>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</si>
  <si>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</si>
  <si>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</si>
  <si>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</si>
  <si>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</si>
  <si>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</si>
  <si>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</si>
  <si>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</si>
  <si>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</si>
  <si>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</si>
  <si>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</si>
  <si>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</si>
  <si>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</si>
  <si>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</si>
  <si>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</si>
  <si>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</si>
  <si>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</si>
  <si>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</si>
  <si>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</si>
  <si>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</si>
  <si>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</si>
  <si>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</si>
  <si>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</si>
  <si>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</si>
  <si>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</si>
  <si>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</si>
  <si>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</si>
  <si>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</si>
  <si>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</si>
  <si>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</si>
  <si>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</si>
  <si>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</si>
  <si>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</si>
  <si>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</si>
  <si>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</si>
  <si>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</si>
  <si>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</si>
  <si>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</si>
  <si>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1 de gener a 31 de març de 2020</t>
  </si>
  <si>
    <t>1 d'abril a 30 de juny de 2020</t>
  </si>
  <si>
    <t>1 de juliol a 30 de setembre de 2020</t>
  </si>
  <si>
    <t>1 d'octubre a 31 de desembre de 2020</t>
  </si>
  <si>
    <t>1 de gener a 31 de desembre de 2020</t>
  </si>
  <si>
    <t>ANY 2020</t>
  </si>
  <si>
    <t>Dades extretes a</t>
  </si>
  <si>
    <t>Designació de Formadors
     (art. 310 LCSP)</t>
  </si>
  <si>
    <t>https://w123.bcn.cat/APPS/egaseta/cercaAvancada.do?reqCode=downloadFile&amp;publicacionsId=19302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</si>
  <si>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</si>
  <si>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</si>
  <si>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</si>
  <si>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</si>
  <si>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rFont val="Arial"/>
        <family val="2"/>
      </rPr>
      <t>E</t>
    </r>
    <r>
      <rPr>
        <b/>
        <sz val="10"/>
        <color theme="1"/>
        <rFont val="Arial"/>
        <family val="2"/>
      </rPr>
      <t xml:space="preserve">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  </r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</si>
  <si>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</si>
  <si>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</si>
  <si>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</t>
  </si>
  <si>
    <t>Tramitació d'Emergència
     (art. 120 LCSP)</t>
  </si>
  <si>
    <t>Parc d'Atraccions Tibidabo SA (PATSA)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</si>
</sst>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51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30" fillId="0" borderId="45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46" applyNumberFormat="0" applyAlignment="0" applyProtection="0"/>
    <xf numFmtId="0" fontId="35" fillId="14" borderId="47" applyNumberFormat="0" applyAlignment="0" applyProtection="0"/>
    <xf numFmtId="0" fontId="36" fillId="14" borderId="46" applyNumberFormat="0" applyAlignment="0" applyProtection="0"/>
    <xf numFmtId="0" fontId="37" fillId="0" borderId="48" applyNumberFormat="0" applyFill="0" applyAlignment="0" applyProtection="0"/>
    <xf numFmtId="0" fontId="38" fillId="15" borderId="49" applyNumberFormat="0" applyAlignment="0" applyProtection="0"/>
    <xf numFmtId="0" fontId="39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51" applyNumberFormat="0" applyFill="0" applyAlignment="0" applyProtection="0"/>
    <xf numFmtId="0" fontId="4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2" fillId="40" borderId="0" applyNumberFormat="0" applyBorder="0" applyAlignment="0" applyProtection="0"/>
    <xf numFmtId="0" fontId="43" fillId="0" borderId="0"/>
    <xf numFmtId="0" fontId="44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8" fillId="0" borderId="0" applyNumberFormat="0" applyFill="0" applyBorder="0" applyAlignment="0" applyProtection="0"/>
  </cellStyleXfs>
  <cellXfs count="176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6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2" xfId="0" applyFont="1" applyFill="1" applyBorder="1" applyAlignment="1" applyProtection="1">
      <alignment vertical="center"/>
    </xf>
    <xf numFmtId="14" fontId="45" fillId="2" borderId="3" xfId="0" applyNumberFormat="1" applyFont="1" applyFill="1" applyBorder="1" applyAlignment="1" applyProtection="1">
      <alignment vertical="center"/>
      <protection locked="0"/>
    </xf>
    <xf numFmtId="0" fontId="25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5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5" fillId="2" borderId="9" xfId="0" applyFont="1" applyFill="1" applyBorder="1" applyAlignment="1" applyProtection="1">
      <alignment horizontal="left" vertical="center" wrapText="1"/>
    </xf>
    <xf numFmtId="44" fontId="25" fillId="0" borderId="1" xfId="2" applyFont="1" applyBorder="1" applyAlignment="1" applyProtection="1">
      <alignment horizontal="right" vertical="center"/>
      <protection locked="0"/>
    </xf>
    <xf numFmtId="4" fontId="43" fillId="0" borderId="1" xfId="44" applyNumberFormat="1" applyFont="1" applyBorder="1" applyAlignment="1" applyProtection="1">
      <alignment horizontal="right"/>
      <protection locked="0"/>
    </xf>
    <xf numFmtId="166" fontId="25" fillId="0" borderId="1" xfId="44" applyNumberFormat="1" applyFont="1" applyBorder="1" applyAlignment="1" applyProtection="1">
      <alignment horizontal="right" vertical="center"/>
      <protection locked="0"/>
    </xf>
    <xf numFmtId="166" fontId="25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50" fillId="0" borderId="0" xfId="0" applyFont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8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'2020 -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21C-44B9-BD4D-4E93325E6781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21C-44B9-BD4D-4E93325E6781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21C-44B9-BD4D-4E93325E6781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21C-44B9-BD4D-4E93325E6781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21C-44B9-BD4D-4E93325E6781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21C-44B9-BD4D-4E93325E6781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21C-44B9-BD4D-4E93325E6781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21C-44B9-BD4D-4E93325E6781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21C-44B9-BD4D-4E93325E6781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21C-44B9-BD4D-4E93325E678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'2020 -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'2020 - CONTRACTACIÓ ANUAL'!$B$34:$B$45</c:f>
              <c:numCache>
                <c:formatCode>#,##0</c:formatCode>
                <c:ptCount val="11"/>
                <c:pt idx="0">
                  <c:v>24</c:v>
                </c:pt>
                <c:pt idx="1">
                  <c:v>8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16</c:v>
                </c:pt>
                <c:pt idx="6">
                  <c:v>2</c:v>
                </c:pt>
                <c:pt idx="7">
                  <c:v>21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21C-44B9-BD4D-4E93325E6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'2020 -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F5-41FA-AE30-78ECE530942C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F5-41FA-AE30-78ECE530942C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F5-41FA-AE30-78ECE530942C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F5-41FA-AE30-78ECE530942C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F5-41FA-AE30-78ECE530942C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F5-41FA-AE30-78ECE530942C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F5-41FA-AE30-78ECE530942C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F5-41FA-AE30-78ECE530942C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DF5-41FA-AE30-78ECE530942C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DF5-41FA-AE30-78ECE530942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'2020 - CONTRACTACIÓ ANUAL'!$E$34:$E$45</c:f>
              <c:numCache>
                <c:formatCode>#,##0.00\ "€"</c:formatCode>
                <c:ptCount val="11"/>
                <c:pt idx="0">
                  <c:v>4169953.7112999996</c:v>
                </c:pt>
                <c:pt idx="1">
                  <c:v>615020.51619999995</c:v>
                </c:pt>
                <c:pt idx="2">
                  <c:v>8256.2999999999993</c:v>
                </c:pt>
                <c:pt idx="3">
                  <c:v>0</c:v>
                </c:pt>
                <c:pt idx="4">
                  <c:v>0</c:v>
                </c:pt>
                <c:pt idx="5">
                  <c:v>358241.06709999999</c:v>
                </c:pt>
                <c:pt idx="6">
                  <c:v>96800</c:v>
                </c:pt>
                <c:pt idx="7">
                  <c:v>132571.16999999998</c:v>
                </c:pt>
                <c:pt idx="8">
                  <c:v>0</c:v>
                </c:pt>
                <c:pt idx="9">
                  <c:v>0</c:v>
                </c:pt>
                <c:pt idx="10">
                  <c:v>95249.42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DF5-41FA-AE30-78ECE53094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'2020 -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262-46E6-AA94-4AC166FE48C8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262-46E6-AA94-4AC166FE48C8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262-46E6-AA94-4AC166FE48C8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262-46E6-AA94-4AC166FE48C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ANUAL'!$L$34:$L$39</c:f>
              <c:numCache>
                <c:formatCode>#,##0</c:formatCode>
                <c:ptCount val="6"/>
                <c:pt idx="0">
                  <c:v>7</c:v>
                </c:pt>
                <c:pt idx="1">
                  <c:v>61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262-46E6-AA94-4AC166FE48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'2020 -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B8-4D61-9ABF-D34D8D611C39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B8-4D61-9ABF-D34D8D611C39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B8-4D61-9ABF-D34D8D611C39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B8-4D61-9ABF-D34D8D611C39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EB8-4D61-9ABF-D34D8D611C39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B8-4D61-9ABF-D34D8D611C3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ANUAL'!$O$34:$O$39</c:f>
              <c:numCache>
                <c:formatCode>#,##0.00\ "€"</c:formatCode>
                <c:ptCount val="6"/>
                <c:pt idx="0">
                  <c:v>2119466.4268999998</c:v>
                </c:pt>
                <c:pt idx="1">
                  <c:v>2612685.1969000003</c:v>
                </c:pt>
                <c:pt idx="2">
                  <c:v>743940.56079999986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EB8-4D61-9ABF-D34D8D611C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zoomScale="90" zoomScaleNormal="90" workbookViewId="0">
      <selection activeCell="J20" sqref="J20"/>
    </sheetView>
  </sheetViews>
  <sheetFormatPr defaultColWidth="9.140625" defaultRowHeight="15" x14ac:dyDescent="0.25"/>
  <cols>
    <col min="1" max="1" width="26.140625" style="27" customWidth="1"/>
    <col min="2" max="2" width="11.5703125" style="63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3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3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I5" s="109"/>
      <c r="J5" s="109"/>
      <c r="K5" s="109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41</v>
      </c>
      <c r="B7" s="31" t="s">
        <v>46</v>
      </c>
      <c r="C7" s="32"/>
      <c r="D7" s="32"/>
      <c r="E7" s="32"/>
      <c r="F7" s="32"/>
      <c r="G7" s="33"/>
      <c r="H7" s="74"/>
      <c r="I7" s="91" t="s">
        <v>52</v>
      </c>
      <c r="J7" s="9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64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35" t="s">
        <v>6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</row>
    <row r="11" spans="1:31" ht="30" customHeight="1" thickBot="1" x14ac:dyDescent="0.3">
      <c r="A11" s="127" t="s">
        <v>10</v>
      </c>
      <c r="B11" s="138" t="s">
        <v>3</v>
      </c>
      <c r="C11" s="139"/>
      <c r="D11" s="139"/>
      <c r="E11" s="139"/>
      <c r="F11" s="140"/>
      <c r="G11" s="141" t="s">
        <v>1</v>
      </c>
      <c r="H11" s="142"/>
      <c r="I11" s="142"/>
      <c r="J11" s="142"/>
      <c r="K11" s="143"/>
      <c r="L11" s="113" t="s">
        <v>2</v>
      </c>
      <c r="M11" s="114"/>
      <c r="N11" s="114"/>
      <c r="O11" s="114"/>
      <c r="P11" s="114"/>
      <c r="Q11" s="144" t="s">
        <v>34</v>
      </c>
      <c r="R11" s="145"/>
      <c r="S11" s="145"/>
      <c r="T11" s="145"/>
      <c r="U11" s="146"/>
      <c r="V11" s="150" t="s">
        <v>5</v>
      </c>
      <c r="W11" s="151"/>
      <c r="X11" s="151"/>
      <c r="Y11" s="151"/>
      <c r="Z11" s="152"/>
      <c r="AA11" s="147" t="s">
        <v>4</v>
      </c>
      <c r="AB11" s="148"/>
      <c r="AC11" s="148"/>
      <c r="AD11" s="148"/>
      <c r="AE11" s="149"/>
    </row>
    <row r="12" spans="1:31" ht="39" customHeight="1" thickBot="1" x14ac:dyDescent="0.3">
      <c r="A12" s="128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9</v>
      </c>
      <c r="H13" s="20">
        <f t="shared" ref="H13:H24" si="2">IF(G13,G13/$G$25,"")</f>
        <v>0.33333333333333331</v>
      </c>
      <c r="I13" s="4">
        <f>J13/1.21</f>
        <v>904752.69421487604</v>
      </c>
      <c r="J13" s="5">
        <v>1094750.76</v>
      </c>
      <c r="K13" s="21">
        <f t="shared" ref="K13:K24" si="3">IF(J13,J13/$J$25,"")</f>
        <v>0.77070356678969498</v>
      </c>
      <c r="L13" s="1">
        <v>1</v>
      </c>
      <c r="M13" s="20">
        <f t="shared" ref="M13:M24" si="4">IF(L13,L13/$L$25,"")</f>
        <v>0.2</v>
      </c>
      <c r="N13" s="4">
        <f>O13/1.21</f>
        <v>170672.51239669422</v>
      </c>
      <c r="O13" s="5">
        <v>206513.74</v>
      </c>
      <c r="P13" s="21">
        <f t="shared" ref="P13:P24" si="5">IF(O13,O13/$O$25,"")</f>
        <v>0.8137782364230628</v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2">
        <v>1</v>
      </c>
      <c r="C14" s="20">
        <f t="shared" si="0"/>
        <v>1</v>
      </c>
      <c r="D14" s="6">
        <f>E14/1.21</f>
        <v>103986.37190082645</v>
      </c>
      <c r="E14" s="7">
        <v>125823.51</v>
      </c>
      <c r="F14" s="21">
        <f t="shared" si="1"/>
        <v>1</v>
      </c>
      <c r="G14" s="2">
        <v>4</v>
      </c>
      <c r="H14" s="20">
        <f t="shared" si="2"/>
        <v>0.14814814814814814</v>
      </c>
      <c r="I14" s="6">
        <f>J14/1.21</f>
        <v>71900.826446280989</v>
      </c>
      <c r="J14" s="7">
        <v>87000</v>
      </c>
      <c r="K14" s="21">
        <f t="shared" si="3"/>
        <v>6.1247923053009308E-2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3.7037037037037035E-2</v>
      </c>
      <c r="I15" s="6">
        <f>J15/1.21</f>
        <v>6823.3884297520653</v>
      </c>
      <c r="J15" s="7">
        <v>8256.2999999999993</v>
      </c>
      <c r="K15" s="21">
        <f t="shared" si="3"/>
        <v>5.8124278977305828E-3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100"/>
      <c r="Y17" s="100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3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>
        <v>4</v>
      </c>
      <c r="H18" s="67">
        <f t="shared" si="2"/>
        <v>0.14814814814814814</v>
      </c>
      <c r="I18" s="70">
        <f>J18/1.21</f>
        <v>68049.421487603307</v>
      </c>
      <c r="J18" s="71">
        <v>82339.8</v>
      </c>
      <c r="K18" s="68">
        <f t="shared" si="3"/>
        <v>5.7967146374714666E-2</v>
      </c>
      <c r="L18" s="72">
        <v>1</v>
      </c>
      <c r="M18" s="67">
        <f t="shared" si="4"/>
        <v>0.2</v>
      </c>
      <c r="N18" s="70">
        <f>O18/1.21</f>
        <v>29890.082644628099</v>
      </c>
      <c r="O18" s="71">
        <v>36167</v>
      </c>
      <c r="P18" s="68">
        <f t="shared" si="5"/>
        <v>0.14251796261455976</v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7.407407407407407E-2</v>
      </c>
      <c r="I19" s="6">
        <v>80000</v>
      </c>
      <c r="J19" s="7">
        <f>I19*1.21</f>
        <v>96800</v>
      </c>
      <c r="K19" s="21">
        <f t="shared" si="3"/>
        <v>6.8147114385417248E-2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35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7</v>
      </c>
      <c r="H20" s="67">
        <f t="shared" si="2"/>
        <v>0.25925925925925924</v>
      </c>
      <c r="I20" s="70">
        <f>J20/1.21</f>
        <v>42404.520661157025</v>
      </c>
      <c r="J20" s="71">
        <v>51309.47</v>
      </c>
      <c r="K20" s="68">
        <f t="shared" si="3"/>
        <v>3.6121821499433215E-2</v>
      </c>
      <c r="L20" s="69">
        <v>3</v>
      </c>
      <c r="M20" s="67">
        <f t="shared" si="4"/>
        <v>0.6</v>
      </c>
      <c r="N20" s="70">
        <f>O20/1.21</f>
        <v>9165.9338842975212</v>
      </c>
      <c r="O20" s="71">
        <v>11090.78</v>
      </c>
      <c r="P20" s="68">
        <f t="shared" si="5"/>
        <v>4.3703800962377498E-2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hidden="1" customHeight="1" x14ac:dyDescent="0.3">
      <c r="A21" s="96" t="s">
        <v>58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9"/>
      <c r="J21" s="99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1"/>
      <c r="Y21" s="101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1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9"/>
      <c r="J22" s="99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1"/>
      <c r="Y22" s="102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5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9"/>
      <c r="J23" s="99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1"/>
      <c r="Y23" s="102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8" t="s">
        <v>63</v>
      </c>
      <c r="B24" s="69"/>
      <c r="C24" s="67" t="str">
        <f t="shared" si="0"/>
        <v/>
      </c>
      <c r="D24" s="70"/>
      <c r="E24" s="71"/>
      <c r="F24" s="68" t="str">
        <f t="shared" si="1"/>
        <v/>
      </c>
      <c r="G24" s="69"/>
      <c r="H24" s="67" t="str">
        <f t="shared" si="2"/>
        <v/>
      </c>
      <c r="I24" s="70"/>
      <c r="J24" s="71"/>
      <c r="K24" s="68" t="str">
        <f t="shared" si="3"/>
        <v/>
      </c>
      <c r="L24" s="69"/>
      <c r="M24" s="67" t="str">
        <f t="shared" si="4"/>
        <v/>
      </c>
      <c r="N24" s="70"/>
      <c r="O24" s="71"/>
      <c r="P24" s="68" t="str">
        <f t="shared" si="5"/>
        <v/>
      </c>
      <c r="Q24" s="69"/>
      <c r="R24" s="67" t="str">
        <f t="shared" si="6"/>
        <v/>
      </c>
      <c r="S24" s="70"/>
      <c r="T24" s="71"/>
      <c r="U24" s="68" t="str">
        <f t="shared" si="7"/>
        <v/>
      </c>
      <c r="V24" s="69"/>
      <c r="W24" s="67" t="str">
        <f t="shared" si="8"/>
        <v/>
      </c>
      <c r="X24" s="70"/>
      <c r="Y24" s="71"/>
      <c r="Z24" s="68" t="str">
        <f t="shared" si="9"/>
        <v/>
      </c>
      <c r="AA24" s="69"/>
      <c r="AB24" s="20" t="str">
        <f t="shared" si="10"/>
        <v/>
      </c>
      <c r="AC24" s="70"/>
      <c r="AD24" s="71"/>
      <c r="AE24" s="68" t="str">
        <f t="shared" si="11"/>
        <v/>
      </c>
    </row>
    <row r="25" spans="1:31" ht="33" customHeight="1" thickBot="1" x14ac:dyDescent="0.3">
      <c r="A25" s="83" t="s">
        <v>0</v>
      </c>
      <c r="B25" s="16">
        <f t="shared" ref="B25:AE25" si="12">SUM(B13:B24)</f>
        <v>1</v>
      </c>
      <c r="C25" s="17">
        <f t="shared" si="12"/>
        <v>1</v>
      </c>
      <c r="D25" s="18">
        <f t="shared" si="12"/>
        <v>103986.37190082645</v>
      </c>
      <c r="E25" s="18">
        <f t="shared" si="12"/>
        <v>125823.51</v>
      </c>
      <c r="F25" s="19">
        <f t="shared" si="12"/>
        <v>1</v>
      </c>
      <c r="G25" s="16">
        <f t="shared" si="12"/>
        <v>27</v>
      </c>
      <c r="H25" s="17">
        <f t="shared" si="12"/>
        <v>1</v>
      </c>
      <c r="I25" s="18">
        <f t="shared" si="12"/>
        <v>1173930.8512396696</v>
      </c>
      <c r="J25" s="18">
        <f t="shared" si="12"/>
        <v>1420456.33</v>
      </c>
      <c r="K25" s="19">
        <f t="shared" si="12"/>
        <v>1</v>
      </c>
      <c r="L25" s="16">
        <f t="shared" si="12"/>
        <v>5</v>
      </c>
      <c r="M25" s="17">
        <f t="shared" si="12"/>
        <v>1</v>
      </c>
      <c r="N25" s="18">
        <f t="shared" si="12"/>
        <v>209728.52892561984</v>
      </c>
      <c r="O25" s="18">
        <f t="shared" si="12"/>
        <v>253771.51999999999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15" hidden="1" customHeight="1" x14ac:dyDescent="0.3">
      <c r="A27" s="133" t="s">
        <v>62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3">
      <c r="A28" s="134" t="s">
        <v>54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" customHeight="1" x14ac:dyDescent="0.25">
      <c r="A29" s="129" t="s">
        <v>36</v>
      </c>
      <c r="B29" s="129"/>
      <c r="C29" s="129"/>
      <c r="D29" s="129"/>
      <c r="E29" s="129"/>
      <c r="F29" s="129"/>
      <c r="G29" s="129"/>
      <c r="H29" s="129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25">
      <c r="A31" s="110" t="s">
        <v>10</v>
      </c>
      <c r="B31" s="115" t="s">
        <v>17</v>
      </c>
      <c r="C31" s="116"/>
      <c r="D31" s="116"/>
      <c r="E31" s="116"/>
      <c r="F31" s="117"/>
      <c r="G31" s="25"/>
      <c r="J31" s="121" t="s">
        <v>15</v>
      </c>
      <c r="K31" s="122"/>
      <c r="L31" s="115" t="s">
        <v>16</v>
      </c>
      <c r="M31" s="116"/>
      <c r="N31" s="116"/>
      <c r="O31" s="116"/>
      <c r="P31" s="117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">
      <c r="A32" s="111"/>
      <c r="B32" s="130"/>
      <c r="C32" s="131"/>
      <c r="D32" s="131"/>
      <c r="E32" s="131"/>
      <c r="F32" s="132"/>
      <c r="G32" s="25"/>
      <c r="J32" s="123"/>
      <c r="K32" s="124"/>
      <c r="L32" s="118"/>
      <c r="M32" s="119"/>
      <c r="N32" s="119"/>
      <c r="O32" s="119"/>
      <c r="P32" s="120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">
      <c r="A33" s="112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25"/>
      <c r="K33" s="126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30" customHeight="1" x14ac:dyDescent="0.25">
      <c r="A34" s="41" t="s">
        <v>25</v>
      </c>
      <c r="B34" s="9">
        <f t="shared" ref="B34:B45" si="13">B13+G13+L13+Q13+AA13+V13</f>
        <v>10</v>
      </c>
      <c r="C34" s="8">
        <f t="shared" ref="C34:C43" si="14">IF(B34,B34/$B$46,"")</f>
        <v>0.30303030303030304</v>
      </c>
      <c r="D34" s="10">
        <f t="shared" ref="D34:D45" si="15">D13+I13+N13+S13+AC13+X13</f>
        <v>1075425.2066115702</v>
      </c>
      <c r="E34" s="11">
        <f t="shared" ref="E34:E45" si="16">E13+J13+O13+T13+AD13+Y13</f>
        <v>1301264.5</v>
      </c>
      <c r="F34" s="21">
        <f t="shared" ref="F34:F43" si="17">IF(E34,E34/$E$46,"")</f>
        <v>0.72290409535870126</v>
      </c>
      <c r="J34" s="107" t="s">
        <v>3</v>
      </c>
      <c r="K34" s="108"/>
      <c r="L34" s="58">
        <f>B25</f>
        <v>1</v>
      </c>
      <c r="M34" s="8">
        <f t="shared" ref="M34:M39" si="18">IF(L34,L34/$L$40,"")</f>
        <v>3.0303030303030304E-2</v>
      </c>
      <c r="N34" s="59">
        <f>D25</f>
        <v>103986.37190082645</v>
      </c>
      <c r="O34" s="59">
        <f>E25</f>
        <v>125823.51</v>
      </c>
      <c r="P34" s="60">
        <f t="shared" ref="P34:P39" si="19">IF(O34,O34/$O$40,"")</f>
        <v>6.9899955521269125E-2</v>
      </c>
    </row>
    <row r="35" spans="1:33" s="25" customFormat="1" ht="30" customHeight="1" x14ac:dyDescent="0.25">
      <c r="A35" s="43" t="s">
        <v>18</v>
      </c>
      <c r="B35" s="12">
        <f t="shared" si="13"/>
        <v>5</v>
      </c>
      <c r="C35" s="8">
        <f t="shared" si="14"/>
        <v>0.15151515151515152</v>
      </c>
      <c r="D35" s="13">
        <f t="shared" si="15"/>
        <v>175887.19834710745</v>
      </c>
      <c r="E35" s="14">
        <f t="shared" si="16"/>
        <v>212823.51</v>
      </c>
      <c r="F35" s="21">
        <f t="shared" si="17"/>
        <v>0.11823190978284086</v>
      </c>
      <c r="J35" s="103" t="s">
        <v>1</v>
      </c>
      <c r="K35" s="104"/>
      <c r="L35" s="61">
        <f>G25</f>
        <v>27</v>
      </c>
      <c r="M35" s="8">
        <f t="shared" si="18"/>
        <v>0.81818181818181823</v>
      </c>
      <c r="N35" s="62">
        <f>I25</f>
        <v>1173930.8512396696</v>
      </c>
      <c r="O35" s="62">
        <f>J25</f>
        <v>1420456.33</v>
      </c>
      <c r="P35" s="60">
        <f t="shared" si="19"/>
        <v>0.78911988933471322</v>
      </c>
    </row>
    <row r="36" spans="1:33" ht="30" customHeight="1" x14ac:dyDescent="0.25">
      <c r="A36" s="43" t="s">
        <v>19</v>
      </c>
      <c r="B36" s="12">
        <f t="shared" si="13"/>
        <v>1</v>
      </c>
      <c r="C36" s="8">
        <f t="shared" si="14"/>
        <v>3.0303030303030304E-2</v>
      </c>
      <c r="D36" s="13">
        <f t="shared" si="15"/>
        <v>6823.3884297520653</v>
      </c>
      <c r="E36" s="14">
        <f t="shared" si="16"/>
        <v>8256.2999999999993</v>
      </c>
      <c r="F36" s="21">
        <f t="shared" si="17"/>
        <v>4.5867024594231573E-3</v>
      </c>
      <c r="G36" s="25"/>
      <c r="J36" s="103" t="s">
        <v>2</v>
      </c>
      <c r="K36" s="104"/>
      <c r="L36" s="61">
        <f>L25</f>
        <v>5</v>
      </c>
      <c r="M36" s="8">
        <f t="shared" si="18"/>
        <v>0.15151515151515152</v>
      </c>
      <c r="N36" s="62">
        <f>N25</f>
        <v>209728.52892561984</v>
      </c>
      <c r="O36" s="62">
        <f>O25</f>
        <v>253771.51999999999</v>
      </c>
      <c r="P36" s="60">
        <f t="shared" si="19"/>
        <v>0.14098015514401765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3" t="s">
        <v>34</v>
      </c>
      <c r="K37" s="104"/>
      <c r="L37" s="61">
        <f>Q25</f>
        <v>0</v>
      </c>
      <c r="M37" s="8" t="str">
        <f t="shared" si="18"/>
        <v/>
      </c>
      <c r="N37" s="62">
        <f>S25</f>
        <v>0</v>
      </c>
      <c r="O37" s="62">
        <f>T25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3" t="s">
        <v>5</v>
      </c>
      <c r="K38" s="104"/>
      <c r="L38" s="61">
        <f>V25</f>
        <v>0</v>
      </c>
      <c r="M38" s="8" t="str">
        <f t="shared" si="18"/>
        <v/>
      </c>
      <c r="N38" s="62">
        <f>X25</f>
        <v>0</v>
      </c>
      <c r="O38" s="62">
        <f>Y25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5</v>
      </c>
      <c r="C39" s="8">
        <f t="shared" si="14"/>
        <v>0.15151515151515152</v>
      </c>
      <c r="D39" s="13">
        <f t="shared" si="15"/>
        <v>97939.504132231406</v>
      </c>
      <c r="E39" s="22">
        <f t="shared" si="16"/>
        <v>118506.8</v>
      </c>
      <c r="F39" s="21">
        <f t="shared" si="17"/>
        <v>6.5835232612473898E-2</v>
      </c>
      <c r="G39" s="25"/>
      <c r="J39" s="103" t="s">
        <v>4</v>
      </c>
      <c r="K39" s="104"/>
      <c r="L39" s="61">
        <f>AA25</f>
        <v>0</v>
      </c>
      <c r="M39" s="8" t="str">
        <f t="shared" si="18"/>
        <v/>
      </c>
      <c r="N39" s="62">
        <f>AC25</f>
        <v>0</v>
      </c>
      <c r="O39" s="62">
        <f>AD25</f>
        <v>0</v>
      </c>
      <c r="P39" s="60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2</v>
      </c>
      <c r="C40" s="8">
        <f t="shared" si="14"/>
        <v>6.0606060606060608E-2</v>
      </c>
      <c r="D40" s="13">
        <f t="shared" si="15"/>
        <v>80000</v>
      </c>
      <c r="E40" s="23">
        <f t="shared" si="16"/>
        <v>96800</v>
      </c>
      <c r="F40" s="21">
        <f t="shared" si="17"/>
        <v>5.3776243362300503E-2</v>
      </c>
      <c r="G40" s="25"/>
      <c r="J40" s="105" t="s">
        <v>0</v>
      </c>
      <c r="K40" s="106"/>
      <c r="L40" s="84">
        <f>SUM(L34:L39)</f>
        <v>33</v>
      </c>
      <c r="M40" s="17">
        <f>SUM(M34:M39)</f>
        <v>1</v>
      </c>
      <c r="N40" s="85">
        <f>SUM(N34:N39)</f>
        <v>1487645.7520661158</v>
      </c>
      <c r="O40" s="86">
        <f>SUM(O34:O39)</f>
        <v>1800051.36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10</v>
      </c>
      <c r="C41" s="8">
        <f t="shared" si="14"/>
        <v>0.30303030303030304</v>
      </c>
      <c r="D41" s="13">
        <f t="shared" si="15"/>
        <v>51570.454545454544</v>
      </c>
      <c r="E41" s="23">
        <f t="shared" si="16"/>
        <v>62400.25</v>
      </c>
      <c r="F41" s="21">
        <f t="shared" si="17"/>
        <v>3.4665816424260247E-2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hidden="1" customHeight="1" x14ac:dyDescent="0.3">
      <c r="A42" s="96" t="s">
        <v>57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30" customHeight="1" x14ac:dyDescent="0.25">
      <c r="A43" s="81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30" customHeight="1" x14ac:dyDescent="0.25">
      <c r="A44" s="95" t="s">
        <v>53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30" customHeight="1" x14ac:dyDescent="0.25">
      <c r="A45" s="98" t="s">
        <v>63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30" customHeight="1" thickBot="1" x14ac:dyDescent="0.3">
      <c r="A46" s="65" t="s">
        <v>0</v>
      </c>
      <c r="B46" s="16">
        <f>SUM(B34:B45)</f>
        <v>33</v>
      </c>
      <c r="C46" s="17">
        <f>SUM(C34:C45)</f>
        <v>1</v>
      </c>
      <c r="D46" s="18">
        <f>SUM(D34:D45)</f>
        <v>1487645.7520661158</v>
      </c>
      <c r="E46" s="18">
        <f>SUM(E34:E45)</f>
        <v>1800051.36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25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 formatCells="0"/>
  <mergeCells count="23">
    <mergeCell ref="I5:K5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17" zoomScale="90" zoomScaleNormal="90" workbookViewId="0">
      <selection activeCell="J19" sqref="J19"/>
    </sheetView>
  </sheetViews>
  <sheetFormatPr defaultColWidth="9.140625" defaultRowHeight="15" x14ac:dyDescent="0.25"/>
  <cols>
    <col min="1" max="1" width="26.140625" style="27" customWidth="1"/>
    <col min="2" max="2" width="11.5703125" style="63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3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3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47</v>
      </c>
      <c r="C7" s="32"/>
      <c r="D7" s="32"/>
      <c r="E7" s="32"/>
      <c r="F7" s="32"/>
      <c r="G7" s="33"/>
      <c r="H7" s="74"/>
      <c r="I7" s="91" t="s">
        <v>52</v>
      </c>
      <c r="J7" s="9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4" t="str">
        <f>'CONTRACTACIO 1r TR 2020'!B8</f>
        <v>Parc d'Atraccions Tibidabo SA (PATSA)</v>
      </c>
      <c r="C8" s="75"/>
      <c r="D8" s="75"/>
      <c r="E8" s="75"/>
      <c r="F8" s="75"/>
      <c r="G8" s="76"/>
      <c r="H8" s="76"/>
      <c r="I8" s="76"/>
      <c r="J8" s="89"/>
      <c r="K8" s="76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35" t="s">
        <v>6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</row>
    <row r="11" spans="1:31" ht="30" customHeight="1" thickBot="1" x14ac:dyDescent="0.3">
      <c r="A11" s="127" t="s">
        <v>10</v>
      </c>
      <c r="B11" s="138" t="s">
        <v>3</v>
      </c>
      <c r="C11" s="139"/>
      <c r="D11" s="139"/>
      <c r="E11" s="139"/>
      <c r="F11" s="140"/>
      <c r="G11" s="141" t="s">
        <v>1</v>
      </c>
      <c r="H11" s="142"/>
      <c r="I11" s="142"/>
      <c r="J11" s="142"/>
      <c r="K11" s="143"/>
      <c r="L11" s="113" t="s">
        <v>2</v>
      </c>
      <c r="M11" s="114"/>
      <c r="N11" s="114"/>
      <c r="O11" s="114"/>
      <c r="P11" s="114"/>
      <c r="Q11" s="144" t="s">
        <v>34</v>
      </c>
      <c r="R11" s="145"/>
      <c r="S11" s="145"/>
      <c r="T11" s="145"/>
      <c r="U11" s="146"/>
      <c r="V11" s="150" t="s">
        <v>5</v>
      </c>
      <c r="W11" s="151"/>
      <c r="X11" s="151"/>
      <c r="Y11" s="151"/>
      <c r="Z11" s="152"/>
      <c r="AA11" s="147" t="s">
        <v>4</v>
      </c>
      <c r="AB11" s="148"/>
      <c r="AC11" s="148"/>
      <c r="AD11" s="148"/>
      <c r="AE11" s="149"/>
    </row>
    <row r="12" spans="1:31" ht="39" customHeight="1" thickBot="1" x14ac:dyDescent="0.3">
      <c r="A12" s="128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9">
        <v>0</v>
      </c>
      <c r="C20" s="67" t="str">
        <f t="shared" si="0"/>
        <v/>
      </c>
      <c r="D20" s="70">
        <v>0</v>
      </c>
      <c r="E20" s="71"/>
      <c r="F20" s="21" t="str">
        <f t="shared" si="1"/>
        <v/>
      </c>
      <c r="G20" s="69">
        <v>5</v>
      </c>
      <c r="H20" s="67">
        <f t="shared" si="2"/>
        <v>0.625</v>
      </c>
      <c r="I20" s="70">
        <f>J20/1.21</f>
        <v>21633.157024793389</v>
      </c>
      <c r="J20" s="71">
        <v>26176.12</v>
      </c>
      <c r="K20" s="21">
        <f t="shared" si="3"/>
        <v>0.4343494213568313</v>
      </c>
      <c r="L20" s="69"/>
      <c r="M20" s="67" t="str">
        <f t="shared" si="4"/>
        <v/>
      </c>
      <c r="N20" s="70"/>
      <c r="O20" s="71"/>
      <c r="P20" s="68" t="str">
        <f t="shared" si="5"/>
        <v/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1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25">
      <c r="A23" s="95" t="s">
        <v>53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25">
      <c r="A24" s="98" t="s">
        <v>63</v>
      </c>
      <c r="B24" s="69">
        <v>1</v>
      </c>
      <c r="C24" s="67">
        <f t="shared" ref="C24" si="22">IF(B24,B24/$B$25,"")</f>
        <v>1</v>
      </c>
      <c r="D24" s="70">
        <f>E24/1.21</f>
        <v>25272.900826446283</v>
      </c>
      <c r="E24" s="71">
        <v>30580.21</v>
      </c>
      <c r="F24" s="68">
        <f t="shared" si="1"/>
        <v>1</v>
      </c>
      <c r="G24" s="69">
        <v>3</v>
      </c>
      <c r="H24" s="67">
        <f t="shared" ref="H24" si="23">IF(G24,G24/$G$25,"")</f>
        <v>0.375</v>
      </c>
      <c r="I24" s="70">
        <f>J24/1.21</f>
        <v>28172.727272727272</v>
      </c>
      <c r="J24" s="71">
        <v>34089</v>
      </c>
      <c r="K24" s="68">
        <f t="shared" ref="K24" si="24">IF(J24,J24/$J$25,"")</f>
        <v>0.56565057864316881</v>
      </c>
      <c r="L24" s="69">
        <v>2</v>
      </c>
      <c r="M24" s="67">
        <f t="shared" ref="M24" si="25">IF(L24,L24/$L$25,"")</f>
        <v>1</v>
      </c>
      <c r="N24" s="70">
        <f>O24/1.21</f>
        <v>25272.900826446283</v>
      </c>
      <c r="O24" s="71">
        <v>30580.21</v>
      </c>
      <c r="P24" s="68">
        <f t="shared" ref="P24" si="26">IF(O24,O24/$O$25,"")</f>
        <v>1</v>
      </c>
      <c r="Q24" s="69"/>
      <c r="R24" s="67" t="str">
        <f t="shared" ref="R24" si="27">IF(Q24,Q24/$Q$25,"")</f>
        <v/>
      </c>
      <c r="S24" s="70"/>
      <c r="T24" s="71"/>
      <c r="U24" s="68" t="str">
        <f t="shared" si="7"/>
        <v/>
      </c>
      <c r="V24" s="69"/>
      <c r="W24" s="67" t="str">
        <f t="shared" ref="W24" si="28">IF(V24,V24/$V$25,"")</f>
        <v/>
      </c>
      <c r="X24" s="70"/>
      <c r="Y24" s="71"/>
      <c r="Z24" s="68" t="str">
        <f t="shared" ref="Z24" si="29">IF(Y24,Y24/$Y$25,"")</f>
        <v/>
      </c>
      <c r="AA24" s="69"/>
      <c r="AB24" s="20" t="str">
        <f t="shared" ref="AB24" si="30">IF(AA24,AA24/$AA$25,"")</f>
        <v/>
      </c>
      <c r="AC24" s="70"/>
      <c r="AD24" s="71"/>
      <c r="AE24" s="68" t="str">
        <f t="shared" ref="AE24" si="31">IF(AD24,AD24/$AD$25,"")</f>
        <v/>
      </c>
    </row>
    <row r="25" spans="1:31" ht="33" customHeight="1" thickBot="1" x14ac:dyDescent="0.3">
      <c r="A25" s="83" t="s">
        <v>0</v>
      </c>
      <c r="B25" s="16">
        <f t="shared" ref="B25:AE25" si="32">SUM(B13:B24)</f>
        <v>1</v>
      </c>
      <c r="C25" s="17">
        <f t="shared" si="32"/>
        <v>1</v>
      </c>
      <c r="D25" s="18">
        <f t="shared" si="32"/>
        <v>25272.900826446283</v>
      </c>
      <c r="E25" s="18">
        <f t="shared" si="32"/>
        <v>30580.21</v>
      </c>
      <c r="F25" s="19">
        <f t="shared" si="32"/>
        <v>1</v>
      </c>
      <c r="G25" s="16">
        <f t="shared" si="32"/>
        <v>8</v>
      </c>
      <c r="H25" s="17">
        <f t="shared" si="32"/>
        <v>1</v>
      </c>
      <c r="I25" s="18">
        <f t="shared" si="32"/>
        <v>49805.884297520664</v>
      </c>
      <c r="J25" s="18">
        <f t="shared" si="32"/>
        <v>60265.119999999995</v>
      </c>
      <c r="K25" s="19">
        <f t="shared" si="32"/>
        <v>1</v>
      </c>
      <c r="L25" s="16">
        <f t="shared" si="32"/>
        <v>2</v>
      </c>
      <c r="M25" s="17">
        <f t="shared" si="32"/>
        <v>1</v>
      </c>
      <c r="N25" s="18">
        <f t="shared" si="32"/>
        <v>25272.900826446283</v>
      </c>
      <c r="O25" s="18">
        <f t="shared" si="32"/>
        <v>30580.21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15" hidden="1" customHeight="1" x14ac:dyDescent="0.3">
      <c r="A27" s="133" t="s">
        <v>61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3">
      <c r="A28" s="134" t="s">
        <v>54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" customHeight="1" x14ac:dyDescent="0.25">
      <c r="A29" s="129" t="s">
        <v>36</v>
      </c>
      <c r="B29" s="129"/>
      <c r="C29" s="129"/>
      <c r="D29" s="129"/>
      <c r="E29" s="129"/>
      <c r="F29" s="129"/>
      <c r="G29" s="129"/>
      <c r="H29" s="129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25">
      <c r="A31" s="110" t="s">
        <v>10</v>
      </c>
      <c r="B31" s="115" t="s">
        <v>17</v>
      </c>
      <c r="C31" s="116"/>
      <c r="D31" s="116"/>
      <c r="E31" s="116"/>
      <c r="F31" s="117"/>
      <c r="G31" s="25"/>
      <c r="J31" s="121" t="s">
        <v>15</v>
      </c>
      <c r="K31" s="122"/>
      <c r="L31" s="115" t="s">
        <v>16</v>
      </c>
      <c r="M31" s="116"/>
      <c r="N31" s="116"/>
      <c r="O31" s="116"/>
      <c r="P31" s="117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">
      <c r="A32" s="111"/>
      <c r="B32" s="118"/>
      <c r="C32" s="119"/>
      <c r="D32" s="119"/>
      <c r="E32" s="119"/>
      <c r="F32" s="120"/>
      <c r="G32" s="25"/>
      <c r="J32" s="123"/>
      <c r="K32" s="124"/>
      <c r="L32" s="118"/>
      <c r="M32" s="119"/>
      <c r="N32" s="119"/>
      <c r="O32" s="119"/>
      <c r="P32" s="120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">
      <c r="A33" s="112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25"/>
      <c r="K33" s="126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30" customHeight="1" x14ac:dyDescent="0.35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07" t="s">
        <v>3</v>
      </c>
      <c r="K34" s="108"/>
      <c r="L34" s="58">
        <f>B25</f>
        <v>1</v>
      </c>
      <c r="M34" s="8">
        <f t="shared" ref="M34:M39" si="38">IF(L34,L34/$L$40,"")</f>
        <v>9.0909090909090912E-2</v>
      </c>
      <c r="N34" s="59">
        <f>D25</f>
        <v>25272.900826446283</v>
      </c>
      <c r="O34" s="59">
        <f>E25</f>
        <v>30580.21</v>
      </c>
      <c r="P34" s="60">
        <f t="shared" ref="P34:P39" si="39">IF(O34,O34/$O$40,"")</f>
        <v>0.25184331072359245</v>
      </c>
    </row>
    <row r="35" spans="1:33" s="25" customFormat="1" ht="30" customHeight="1" x14ac:dyDescent="0.3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3" t="s">
        <v>1</v>
      </c>
      <c r="K35" s="104"/>
      <c r="L35" s="61">
        <f>G25</f>
        <v>8</v>
      </c>
      <c r="M35" s="8">
        <f t="shared" si="38"/>
        <v>0.72727272727272729</v>
      </c>
      <c r="N35" s="62">
        <f>I25</f>
        <v>49805.884297520664</v>
      </c>
      <c r="O35" s="62">
        <f>J25</f>
        <v>60265.119999999995</v>
      </c>
      <c r="P35" s="60">
        <f t="shared" si="39"/>
        <v>0.49631337855281521</v>
      </c>
    </row>
    <row r="36" spans="1:33" ht="30" customHeight="1" x14ac:dyDescent="0.35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03" t="s">
        <v>2</v>
      </c>
      <c r="K36" s="104"/>
      <c r="L36" s="61">
        <f>L25</f>
        <v>2</v>
      </c>
      <c r="M36" s="8">
        <f t="shared" si="38"/>
        <v>0.18181818181818182</v>
      </c>
      <c r="N36" s="62">
        <f>N25</f>
        <v>25272.900826446283</v>
      </c>
      <c r="O36" s="62">
        <f>O25</f>
        <v>30580.21</v>
      </c>
      <c r="P36" s="60">
        <f t="shared" si="39"/>
        <v>0.25184331072359245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3" t="s">
        <v>34</v>
      </c>
      <c r="K37" s="104"/>
      <c r="L37" s="61">
        <f>Q25</f>
        <v>0</v>
      </c>
      <c r="M37" s="8" t="str">
        <f t="shared" si="38"/>
        <v/>
      </c>
      <c r="N37" s="62">
        <f>S25</f>
        <v>0</v>
      </c>
      <c r="O37" s="62">
        <f>T25</f>
        <v>0</v>
      </c>
      <c r="P37" s="60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3" t="s">
        <v>5</v>
      </c>
      <c r="K38" s="104"/>
      <c r="L38" s="61">
        <f>V25</f>
        <v>0</v>
      </c>
      <c r="M38" s="8" t="str">
        <f t="shared" si="38"/>
        <v/>
      </c>
      <c r="N38" s="62">
        <f>X25</f>
        <v>0</v>
      </c>
      <c r="O38" s="62">
        <f>Y25</f>
        <v>0</v>
      </c>
      <c r="P38" s="60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03" t="s">
        <v>4</v>
      </c>
      <c r="K39" s="104"/>
      <c r="L39" s="61">
        <f>AA25</f>
        <v>0</v>
      </c>
      <c r="M39" s="8" t="str">
        <f t="shared" si="38"/>
        <v/>
      </c>
      <c r="N39" s="62">
        <f>AC25</f>
        <v>0</v>
      </c>
      <c r="O39" s="62">
        <f>AD25</f>
        <v>0</v>
      </c>
      <c r="P39" s="60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05" t="s">
        <v>0</v>
      </c>
      <c r="K40" s="106"/>
      <c r="L40" s="84">
        <f>SUM(L34:L39)</f>
        <v>11</v>
      </c>
      <c r="M40" s="17">
        <f>SUM(M34:M39)</f>
        <v>1</v>
      </c>
      <c r="N40" s="85">
        <f>SUM(N34:N39)</f>
        <v>100351.68595041323</v>
      </c>
      <c r="O40" s="86">
        <f>SUM(O34:O39)</f>
        <v>121425.53999999998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3"/>
        <v>5</v>
      </c>
      <c r="C41" s="8">
        <f t="shared" si="34"/>
        <v>0.45454545454545453</v>
      </c>
      <c r="D41" s="13">
        <f t="shared" si="35"/>
        <v>21633.157024793389</v>
      </c>
      <c r="E41" s="23">
        <f t="shared" si="36"/>
        <v>26176.12</v>
      </c>
      <c r="F41" s="21">
        <f t="shared" si="37"/>
        <v>0.21557342878606922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hidden="1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30" customHeight="1" x14ac:dyDescent="0.25">
      <c r="A43" s="81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30" customHeight="1" x14ac:dyDescent="0.25">
      <c r="A44" s="95" t="s">
        <v>53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30" customHeight="1" x14ac:dyDescent="0.25">
      <c r="A45" s="95" t="s">
        <v>63</v>
      </c>
      <c r="B45" s="12">
        <f t="shared" si="33"/>
        <v>6</v>
      </c>
      <c r="C45" s="8">
        <f t="shared" si="34"/>
        <v>0.54545454545454541</v>
      </c>
      <c r="D45" s="13">
        <f t="shared" si="35"/>
        <v>78718.528925619845</v>
      </c>
      <c r="E45" s="14">
        <f t="shared" si="36"/>
        <v>95249.42</v>
      </c>
      <c r="F45" s="21">
        <f>IF(E45,E45/$E$46,"")</f>
        <v>0.78442657121393078</v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30" customHeight="1" thickBot="1" x14ac:dyDescent="0.3">
      <c r="A46" s="65" t="s">
        <v>0</v>
      </c>
      <c r="B46" s="16">
        <f>SUM(B34:B45)</f>
        <v>11</v>
      </c>
      <c r="C46" s="17">
        <f>SUM(C34:C45)</f>
        <v>1</v>
      </c>
      <c r="D46" s="18">
        <f>SUM(D34:D45)</f>
        <v>100351.68595041323</v>
      </c>
      <c r="E46" s="18">
        <f>SUM(E34:E45)</f>
        <v>121425.54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25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 formatCells="0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4" zoomScale="90" zoomScaleNormal="90" workbookViewId="0">
      <selection activeCell="D16" sqref="D16"/>
    </sheetView>
  </sheetViews>
  <sheetFormatPr defaultColWidth="9.140625" defaultRowHeight="15" x14ac:dyDescent="0.25"/>
  <cols>
    <col min="1" max="1" width="26.140625" style="27" customWidth="1"/>
    <col min="2" max="2" width="11.5703125" style="63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3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3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39</v>
      </c>
      <c r="B7" s="31" t="s">
        <v>48</v>
      </c>
      <c r="C7" s="32"/>
      <c r="D7" s="32"/>
      <c r="E7" s="32"/>
      <c r="F7" s="32"/>
      <c r="G7" s="33"/>
      <c r="H7" s="74"/>
      <c r="I7" s="91" t="s">
        <v>52</v>
      </c>
      <c r="J7" s="9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4" t="str">
        <f>'CONTRACTACIO 1r TR 2020'!B8</f>
        <v>Parc d'Atraccions Tibidabo SA (PATSA)</v>
      </c>
      <c r="C8" s="75"/>
      <c r="D8" s="75"/>
      <c r="E8" s="75"/>
      <c r="F8" s="75"/>
      <c r="G8" s="76"/>
      <c r="H8" s="76"/>
      <c r="I8" s="76"/>
      <c r="J8" s="89"/>
      <c r="K8" s="76"/>
      <c r="L8" s="30"/>
      <c r="N8" s="26"/>
      <c r="R8" s="30"/>
      <c r="X8" s="30"/>
      <c r="AE8" s="30"/>
    </row>
    <row r="9" spans="1:31" ht="19.899999999999999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35" t="s">
        <v>6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</row>
    <row r="11" spans="1:31" ht="30" customHeight="1" thickBot="1" x14ac:dyDescent="0.3">
      <c r="A11" s="127" t="s">
        <v>10</v>
      </c>
      <c r="B11" s="138" t="s">
        <v>3</v>
      </c>
      <c r="C11" s="139"/>
      <c r="D11" s="139"/>
      <c r="E11" s="139"/>
      <c r="F11" s="140"/>
      <c r="G11" s="141" t="s">
        <v>1</v>
      </c>
      <c r="H11" s="142"/>
      <c r="I11" s="142"/>
      <c r="J11" s="142"/>
      <c r="K11" s="143"/>
      <c r="L11" s="113" t="s">
        <v>2</v>
      </c>
      <c r="M11" s="114"/>
      <c r="N11" s="114"/>
      <c r="O11" s="114"/>
      <c r="P11" s="114"/>
      <c r="Q11" s="144" t="s">
        <v>34</v>
      </c>
      <c r="R11" s="145"/>
      <c r="S11" s="145"/>
      <c r="T11" s="145"/>
      <c r="U11" s="146"/>
      <c r="V11" s="150" t="s">
        <v>5</v>
      </c>
      <c r="W11" s="151"/>
      <c r="X11" s="151"/>
      <c r="Y11" s="151"/>
      <c r="Z11" s="152"/>
      <c r="AA11" s="147" t="s">
        <v>4</v>
      </c>
      <c r="AB11" s="148"/>
      <c r="AC11" s="148"/>
      <c r="AD11" s="148"/>
      <c r="AE11" s="149"/>
    </row>
    <row r="12" spans="1:31" ht="39" customHeight="1" thickBot="1" x14ac:dyDescent="0.3">
      <c r="A12" s="128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>
        <v>1</v>
      </c>
      <c r="C13" s="20">
        <f t="shared" ref="C13:C23" si="0">IF(B13,B13/$B$25,"")</f>
        <v>0.5</v>
      </c>
      <c r="D13" s="4">
        <v>192283.12</v>
      </c>
      <c r="E13" s="5">
        <f>D13*1.21</f>
        <v>232662.57519999999</v>
      </c>
      <c r="F13" s="21">
        <f t="shared" ref="F13:F24" si="1">IF(E13,E13/$E$25,"")</f>
        <v>0.93354634753247823</v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35">
      <c r="A18" s="77" t="s">
        <v>33</v>
      </c>
      <c r="B18" s="72">
        <v>1</v>
      </c>
      <c r="C18" s="67">
        <f t="shared" si="0"/>
        <v>0.5</v>
      </c>
      <c r="D18" s="70">
        <v>13687.5</v>
      </c>
      <c r="E18" s="71">
        <f>D18*1.21</f>
        <v>16561.875</v>
      </c>
      <c r="F18" s="68">
        <f t="shared" si="1"/>
        <v>6.6453652467521829E-2</v>
      </c>
      <c r="G18" s="72">
        <v>2</v>
      </c>
      <c r="H18" s="67">
        <f t="shared" si="2"/>
        <v>0.4</v>
      </c>
      <c r="I18" s="70">
        <v>63535.53</v>
      </c>
      <c r="J18" s="71">
        <f>I18*1.21</f>
        <v>76877.991299999994</v>
      </c>
      <c r="K18" s="68">
        <f t="shared" si="3"/>
        <v>0.91503715186587964</v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35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3</v>
      </c>
      <c r="H20" s="67">
        <f t="shared" si="2"/>
        <v>0.6</v>
      </c>
      <c r="I20" s="70">
        <f>J20/1.21</f>
        <v>5899.3884297520663</v>
      </c>
      <c r="J20" s="71">
        <v>7138.26</v>
      </c>
      <c r="K20" s="68">
        <f t="shared" si="3"/>
        <v>8.4962848134120472E-2</v>
      </c>
      <c r="L20" s="69">
        <v>2</v>
      </c>
      <c r="M20" s="67">
        <f t="shared" si="4"/>
        <v>1</v>
      </c>
      <c r="N20" s="70">
        <f>O20/1.21</f>
        <v>15600</v>
      </c>
      <c r="O20" s="71">
        <v>18876</v>
      </c>
      <c r="P20" s="68">
        <f t="shared" si="5"/>
        <v>1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hidden="1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5">
      <c r="A22" s="81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5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8" t="s">
        <v>63</v>
      </c>
      <c r="B24" s="69"/>
      <c r="C24" s="67" t="str">
        <f t="shared" ref="C24" si="12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13">IF(G24,G24/$G$25,"")</f>
        <v/>
      </c>
      <c r="I24" s="70"/>
      <c r="J24" s="71"/>
      <c r="K24" s="68" t="str">
        <f t="shared" ref="K24" si="14">IF(J24,J24/$J$25,"")</f>
        <v/>
      </c>
      <c r="L24" s="69"/>
      <c r="M24" s="67" t="str">
        <f t="shared" ref="M24" si="15">IF(L24,L24/$L$25,"")</f>
        <v/>
      </c>
      <c r="N24" s="70"/>
      <c r="O24" s="71"/>
      <c r="P24" s="68" t="str">
        <f t="shared" ref="P24" si="16">IF(O24,O24/$O$25,"")</f>
        <v/>
      </c>
      <c r="Q24" s="69"/>
      <c r="R24" s="67" t="str">
        <f t="shared" ref="R24" si="17">IF(Q24,Q24/$Q$25,"")</f>
        <v/>
      </c>
      <c r="S24" s="70"/>
      <c r="T24" s="71"/>
      <c r="U24" s="68" t="str">
        <f t="shared" si="7"/>
        <v/>
      </c>
      <c r="V24" s="69"/>
      <c r="W24" s="67" t="str">
        <f t="shared" ref="W24" si="18">IF(V24,V24/$V$25,"")</f>
        <v/>
      </c>
      <c r="X24" s="70"/>
      <c r="Y24" s="71"/>
      <c r="Z24" s="68" t="str">
        <f t="shared" ref="Z24" si="19">IF(Y24,Y24/$Y$25,"")</f>
        <v/>
      </c>
      <c r="AA24" s="69"/>
      <c r="AB24" s="20" t="str">
        <f t="shared" ref="AB24" si="20">IF(AA24,AA24/$AA$25,"")</f>
        <v/>
      </c>
      <c r="AC24" s="70"/>
      <c r="AD24" s="71"/>
      <c r="AE24" s="68" t="str">
        <f t="shared" ref="AE24" si="21">IF(AD24,AD24/$AD$25,"")</f>
        <v/>
      </c>
    </row>
    <row r="25" spans="1:31" ht="33" customHeight="1" thickBot="1" x14ac:dyDescent="0.3">
      <c r="A25" s="83" t="s">
        <v>0</v>
      </c>
      <c r="B25" s="16">
        <f t="shared" ref="B25:AE25" si="22">SUM(B13:B24)</f>
        <v>2</v>
      </c>
      <c r="C25" s="17">
        <f t="shared" si="22"/>
        <v>1</v>
      </c>
      <c r="D25" s="18">
        <f t="shared" si="22"/>
        <v>205970.62</v>
      </c>
      <c r="E25" s="18">
        <f t="shared" si="22"/>
        <v>249224.45019999999</v>
      </c>
      <c r="F25" s="19">
        <f t="shared" si="22"/>
        <v>1</v>
      </c>
      <c r="G25" s="16">
        <f t="shared" si="22"/>
        <v>5</v>
      </c>
      <c r="H25" s="17">
        <f t="shared" si="22"/>
        <v>1</v>
      </c>
      <c r="I25" s="18">
        <f t="shared" si="22"/>
        <v>69434.91842975207</v>
      </c>
      <c r="J25" s="18">
        <f t="shared" si="22"/>
        <v>84016.251299999989</v>
      </c>
      <c r="K25" s="19">
        <f t="shared" si="22"/>
        <v>1</v>
      </c>
      <c r="L25" s="16">
        <f t="shared" si="22"/>
        <v>2</v>
      </c>
      <c r="M25" s="17">
        <f t="shared" si="22"/>
        <v>1</v>
      </c>
      <c r="N25" s="18">
        <f t="shared" si="22"/>
        <v>15600</v>
      </c>
      <c r="O25" s="18">
        <f t="shared" si="22"/>
        <v>18876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15" hidden="1" customHeight="1" x14ac:dyDescent="0.3">
      <c r="A27" s="133" t="s">
        <v>61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3">
      <c r="A28" s="134" t="s">
        <v>54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.6" customHeight="1" x14ac:dyDescent="0.25">
      <c r="A29" s="129" t="s">
        <v>36</v>
      </c>
      <c r="B29" s="129"/>
      <c r="C29" s="129"/>
      <c r="D29" s="129"/>
      <c r="E29" s="129"/>
      <c r="F29" s="129"/>
      <c r="G29" s="129"/>
      <c r="H29" s="129"/>
      <c r="I29" s="50"/>
      <c r="J29" s="50"/>
      <c r="K29" s="50"/>
      <c r="L29" s="88"/>
      <c r="M29" s="51"/>
      <c r="N29" s="47"/>
      <c r="O29" s="47"/>
      <c r="P29" s="50"/>
      <c r="Q29" s="50"/>
      <c r="R29" s="88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25">
      <c r="A31" s="110" t="s">
        <v>10</v>
      </c>
      <c r="B31" s="115" t="s">
        <v>17</v>
      </c>
      <c r="C31" s="116"/>
      <c r="D31" s="116"/>
      <c r="E31" s="116"/>
      <c r="F31" s="117"/>
      <c r="G31" s="25"/>
      <c r="J31" s="121" t="s">
        <v>15</v>
      </c>
      <c r="K31" s="122"/>
      <c r="L31" s="115" t="s">
        <v>16</v>
      </c>
      <c r="M31" s="116"/>
      <c r="N31" s="116"/>
      <c r="O31" s="116"/>
      <c r="P31" s="117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">
      <c r="A32" s="111"/>
      <c r="B32" s="130"/>
      <c r="C32" s="131"/>
      <c r="D32" s="131"/>
      <c r="E32" s="131"/>
      <c r="F32" s="132"/>
      <c r="G32" s="25"/>
      <c r="J32" s="123"/>
      <c r="K32" s="124"/>
      <c r="L32" s="118"/>
      <c r="M32" s="119"/>
      <c r="N32" s="119"/>
      <c r="O32" s="119"/>
      <c r="P32" s="120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">
      <c r="A33" s="112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25"/>
      <c r="K33" s="126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30" customHeight="1" x14ac:dyDescent="0.25">
      <c r="A34" s="41" t="s">
        <v>25</v>
      </c>
      <c r="B34" s="9">
        <f t="shared" ref="B34:B45" si="23">B13+G13+L13+Q13+AA13+V13</f>
        <v>1</v>
      </c>
      <c r="C34" s="8">
        <f t="shared" ref="C34:C42" si="24">IF(B34,B34/$B$46,"")</f>
        <v>0.1111111111111111</v>
      </c>
      <c r="D34" s="10">
        <f t="shared" ref="D34:D45" si="25">D13+I13+N13+S13+AC13+X13</f>
        <v>192283.12</v>
      </c>
      <c r="E34" s="11">
        <f t="shared" ref="E34:E45" si="26">E13+J13+O13+T13+AD13+Y13</f>
        <v>232662.57519999999</v>
      </c>
      <c r="F34" s="21">
        <f t="shared" ref="F34:F43" si="27">IF(E34,E34/$E$46,"")</f>
        <v>0.66075415965465079</v>
      </c>
      <c r="J34" s="107" t="s">
        <v>3</v>
      </c>
      <c r="K34" s="108"/>
      <c r="L34" s="58">
        <f>B25</f>
        <v>2</v>
      </c>
      <c r="M34" s="8">
        <f>IF(L34,L34/$L$40,"")</f>
        <v>0.22222222222222221</v>
      </c>
      <c r="N34" s="59">
        <f>D25</f>
        <v>205970.62</v>
      </c>
      <c r="O34" s="59">
        <f>E25</f>
        <v>249224.45019999999</v>
      </c>
      <c r="P34" s="60">
        <f>IF(O34,O34/$O$40,"")</f>
        <v>0.70778934693616069</v>
      </c>
    </row>
    <row r="35" spans="1:33" s="25" customFormat="1" ht="30" customHeight="1" x14ac:dyDescent="0.25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03" t="s">
        <v>1</v>
      </c>
      <c r="K35" s="104"/>
      <c r="L35" s="61">
        <f>G25</f>
        <v>5</v>
      </c>
      <c r="M35" s="8">
        <f>IF(L35,L35/$L$40,"")</f>
        <v>0.55555555555555558</v>
      </c>
      <c r="N35" s="62">
        <f>I25</f>
        <v>69434.91842975207</v>
      </c>
      <c r="O35" s="62">
        <f>J25</f>
        <v>84016.251299999989</v>
      </c>
      <c r="P35" s="60">
        <f>IF(O35,O35/$O$40,"")</f>
        <v>0.23860342591559802</v>
      </c>
    </row>
    <row r="36" spans="1:33" ht="30" customHeight="1" x14ac:dyDescent="0.25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3" t="s">
        <v>2</v>
      </c>
      <c r="K36" s="104"/>
      <c r="L36" s="61">
        <f>L25</f>
        <v>2</v>
      </c>
      <c r="M36" s="8">
        <f>IF(L36,L36/$L$40,"")</f>
        <v>0.22222222222222221</v>
      </c>
      <c r="N36" s="62">
        <f>N25</f>
        <v>15600</v>
      </c>
      <c r="O36" s="62">
        <f>O25</f>
        <v>18876</v>
      </c>
      <c r="P36" s="60">
        <f>IF(O36,O36/$O$40,"")</f>
        <v>5.3607227148241364E-2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3" t="s">
        <v>34</v>
      </c>
      <c r="K37" s="104"/>
      <c r="L37" s="61">
        <f>Q25</f>
        <v>0</v>
      </c>
      <c r="M37" s="8" t="str">
        <f>IF(L37,L37/$L$40,"")</f>
        <v/>
      </c>
      <c r="N37" s="62">
        <f>S25</f>
        <v>0</v>
      </c>
      <c r="O37" s="62">
        <f>T25</f>
        <v>0</v>
      </c>
      <c r="P37" s="60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3" t="s">
        <v>5</v>
      </c>
      <c r="K38" s="104"/>
      <c r="L38" s="61">
        <f>V25</f>
        <v>0</v>
      </c>
      <c r="M38" s="8" t="str">
        <f>IF(L38,L38/$L$40,"")</f>
        <v/>
      </c>
      <c r="N38" s="62">
        <f>X25</f>
        <v>0</v>
      </c>
      <c r="O38" s="62">
        <f>Y25</f>
        <v>0</v>
      </c>
      <c r="P38" s="60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23"/>
        <v>3</v>
      </c>
      <c r="C39" s="8">
        <f t="shared" si="24"/>
        <v>0.33333333333333331</v>
      </c>
      <c r="D39" s="13">
        <f t="shared" si="25"/>
        <v>77223.03</v>
      </c>
      <c r="E39" s="22">
        <f t="shared" si="26"/>
        <v>93439.866299999994</v>
      </c>
      <c r="F39" s="21">
        <f t="shared" si="27"/>
        <v>0.26536618655676009</v>
      </c>
      <c r="G39" s="25"/>
      <c r="J39" s="103" t="s">
        <v>4</v>
      </c>
      <c r="K39" s="104"/>
      <c r="L39" s="61">
        <f>AA25</f>
        <v>0</v>
      </c>
      <c r="M39" s="8" t="str">
        <f t="shared" ref="M39" si="28">IF(L39,L39/$L$40,"")</f>
        <v/>
      </c>
      <c r="N39" s="62">
        <f>AC25</f>
        <v>0</v>
      </c>
      <c r="O39" s="62">
        <f>AD25</f>
        <v>0</v>
      </c>
      <c r="P39" s="60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05" t="s">
        <v>0</v>
      </c>
      <c r="K40" s="106"/>
      <c r="L40" s="84">
        <f>SUM(L34:L39)</f>
        <v>9</v>
      </c>
      <c r="M40" s="17">
        <f>SUM(M34:M39)</f>
        <v>1</v>
      </c>
      <c r="N40" s="85">
        <f>SUM(N34:N39)</f>
        <v>291005.53842975205</v>
      </c>
      <c r="O40" s="86">
        <f>SUM(O34:O39)</f>
        <v>352116.70149999997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23"/>
        <v>5</v>
      </c>
      <c r="C41" s="8">
        <f t="shared" si="24"/>
        <v>0.55555555555555558</v>
      </c>
      <c r="D41" s="13">
        <f t="shared" si="25"/>
        <v>21499.388429752067</v>
      </c>
      <c r="E41" s="23">
        <f t="shared" si="26"/>
        <v>26014.260000000002</v>
      </c>
      <c r="F41" s="21">
        <f t="shared" si="27"/>
        <v>7.3879653788589197E-2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hidden="1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30" customHeight="1" x14ac:dyDescent="0.25">
      <c r="A43" s="81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30" customHeight="1" x14ac:dyDescent="0.25">
      <c r="A44" s="95" t="s">
        <v>53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30" customHeight="1" x14ac:dyDescent="0.25">
      <c r="A45" s="98" t="s">
        <v>63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30" customHeight="1" thickBot="1" x14ac:dyDescent="0.3">
      <c r="A46" s="65" t="s">
        <v>0</v>
      </c>
      <c r="B46" s="16">
        <f>SUM(B34:B45)</f>
        <v>9</v>
      </c>
      <c r="C46" s="17">
        <f>SUM(C34:C45)</f>
        <v>1</v>
      </c>
      <c r="D46" s="18">
        <f>SUM(D34:D45)</f>
        <v>291005.53842975211</v>
      </c>
      <c r="E46" s="18">
        <f>SUM(E34:E45)</f>
        <v>352116.70149999997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25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 formatCells="0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abSelected="1" zoomScale="90" zoomScaleNormal="90" workbookViewId="0"/>
  </sheetViews>
  <sheetFormatPr defaultColWidth="9.140625" defaultRowHeight="15" x14ac:dyDescent="0.25"/>
  <cols>
    <col min="1" max="1" width="26.140625" style="27" customWidth="1"/>
    <col min="2" max="2" width="11.5703125" style="63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3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3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40</v>
      </c>
      <c r="B7" s="31" t="s">
        <v>49</v>
      </c>
      <c r="C7" s="32"/>
      <c r="D7" s="32"/>
      <c r="E7" s="32"/>
      <c r="F7" s="32"/>
      <c r="G7" s="33"/>
      <c r="H7" s="74"/>
      <c r="I7" s="91" t="s">
        <v>52</v>
      </c>
      <c r="J7" s="9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4" t="str">
        <f>'CONTRACTACIO 1r TR 2020'!B8</f>
        <v>Parc d'Atraccions Tibidabo SA (PATSA)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35" t="s">
        <v>6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</row>
    <row r="11" spans="1:31" ht="30" customHeight="1" thickBot="1" x14ac:dyDescent="0.3">
      <c r="A11" s="127" t="s">
        <v>10</v>
      </c>
      <c r="B11" s="138" t="s">
        <v>3</v>
      </c>
      <c r="C11" s="139"/>
      <c r="D11" s="139"/>
      <c r="E11" s="139"/>
      <c r="F11" s="140"/>
      <c r="G11" s="141" t="s">
        <v>1</v>
      </c>
      <c r="H11" s="142"/>
      <c r="I11" s="142"/>
      <c r="J11" s="142"/>
      <c r="K11" s="143"/>
      <c r="L11" s="113" t="s">
        <v>2</v>
      </c>
      <c r="M11" s="114"/>
      <c r="N11" s="114"/>
      <c r="O11" s="114"/>
      <c r="P11" s="114"/>
      <c r="Q11" s="144" t="s">
        <v>34</v>
      </c>
      <c r="R11" s="145"/>
      <c r="S11" s="145"/>
      <c r="T11" s="145"/>
      <c r="U11" s="146"/>
      <c r="V11" s="150" t="s">
        <v>5</v>
      </c>
      <c r="W11" s="151"/>
      <c r="X11" s="151"/>
      <c r="Y11" s="151"/>
      <c r="Z11" s="152"/>
      <c r="AA11" s="147" t="s">
        <v>4</v>
      </c>
      <c r="AB11" s="148"/>
      <c r="AC11" s="148"/>
      <c r="AD11" s="148"/>
      <c r="AE11" s="149"/>
    </row>
    <row r="12" spans="1:31" ht="39" customHeight="1" thickBot="1" x14ac:dyDescent="0.3">
      <c r="A12" s="128"/>
      <c r="B12" s="39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>
        <v>1</v>
      </c>
      <c r="C13" s="20">
        <f t="shared" ref="C13:C21" si="0">IF(B13,B13/$B$25,"")</f>
        <v>0.33333333333333331</v>
      </c>
      <c r="D13" s="4">
        <v>1092224.05</v>
      </c>
      <c r="E13" s="5">
        <f>D13*1.21</f>
        <v>1321591.1004999999</v>
      </c>
      <c r="F13" s="21">
        <f t="shared" ref="F13:F24" si="1">IF(E13,E13/$E$25,"")</f>
        <v>0.77112941978826355</v>
      </c>
      <c r="G13" s="1">
        <v>11</v>
      </c>
      <c r="H13" s="20">
        <f t="shared" ref="H13:H21" si="2">IF(G13,G13/$G$25,"")</f>
        <v>0.52380952380952384</v>
      </c>
      <c r="I13" s="4">
        <v>722084.88</v>
      </c>
      <c r="J13" s="5">
        <f>I13*1.21</f>
        <v>873722.70479999995</v>
      </c>
      <c r="K13" s="21">
        <f t="shared" ref="K13:K21" si="3">IF(J13,J13/$J$25,"")</f>
        <v>0.83374664138087562</v>
      </c>
      <c r="L13" s="1">
        <v>1</v>
      </c>
      <c r="M13" s="20">
        <f>IF(L13,L13/$L$25,"")</f>
        <v>1</v>
      </c>
      <c r="N13" s="4">
        <v>364225.48</v>
      </c>
      <c r="O13" s="5">
        <f>N13*1.21</f>
        <v>440712.83079999994</v>
      </c>
      <c r="P13" s="21">
        <f>IF(O13,O13/$O$25,"")</f>
        <v>1</v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25">
      <c r="A14" s="43" t="s">
        <v>18</v>
      </c>
      <c r="B14" s="2">
        <v>1</v>
      </c>
      <c r="C14" s="20">
        <f t="shared" si="0"/>
        <v>0.33333333333333331</v>
      </c>
      <c r="D14" s="6">
        <v>312858.21999999997</v>
      </c>
      <c r="E14" s="7">
        <f>D14*1.21</f>
        <v>378558.44619999995</v>
      </c>
      <c r="F14" s="21">
        <f t="shared" si="1"/>
        <v>0.2208834145929939</v>
      </c>
      <c r="G14" s="2">
        <v>2</v>
      </c>
      <c r="H14" s="20">
        <f t="shared" si="2"/>
        <v>9.5238095238095233E-2</v>
      </c>
      <c r="I14" s="6">
        <v>19536</v>
      </c>
      <c r="J14" s="7">
        <f>I14*1.21</f>
        <v>23638.559999999998</v>
      </c>
      <c r="K14" s="21">
        <f t="shared" si="3"/>
        <v>2.2557007960084672E-2</v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0" customFormat="1" ht="36" customHeight="1" x14ac:dyDescent="0.25">
      <c r="A18" s="77" t="s">
        <v>33</v>
      </c>
      <c r="B18" s="72">
        <v>1</v>
      </c>
      <c r="C18" s="67">
        <f t="shared" si="0"/>
        <v>0.33333333333333331</v>
      </c>
      <c r="D18" s="70">
        <v>13687.5</v>
      </c>
      <c r="E18" s="71">
        <f>D18+1.21</f>
        <v>13688.71</v>
      </c>
      <c r="F18" s="68">
        <f t="shared" si="1"/>
        <v>7.9871656187426032E-3</v>
      </c>
      <c r="G18" s="72">
        <v>7</v>
      </c>
      <c r="H18" s="67">
        <f t="shared" si="2"/>
        <v>0.33333333333333331</v>
      </c>
      <c r="I18" s="70">
        <v>109591.48</v>
      </c>
      <c r="J18" s="71">
        <f>I18*1.21</f>
        <v>132605.69079999998</v>
      </c>
      <c r="K18" s="68">
        <f t="shared" si="3"/>
        <v>0.12653848723983724</v>
      </c>
      <c r="L18" s="72"/>
      <c r="M18" s="67" t="str">
        <f>IF(L18,L18/$L$25,"")</f>
        <v/>
      </c>
      <c r="N18" s="70"/>
      <c r="O18" s="71"/>
      <c r="P18" s="68" t="str">
        <f>IF(O18,O18/$O$25,"")</f>
        <v/>
      </c>
      <c r="Q18" s="72"/>
      <c r="R18" s="67" t="str">
        <f t="shared" si="4"/>
        <v/>
      </c>
      <c r="S18" s="70"/>
      <c r="T18" s="71"/>
      <c r="U18" s="68" t="str">
        <f t="shared" si="5"/>
        <v/>
      </c>
      <c r="V18" s="72"/>
      <c r="W18" s="67" t="str">
        <f t="shared" si="6"/>
        <v/>
      </c>
      <c r="X18" s="70"/>
      <c r="Y18" s="71"/>
      <c r="Z18" s="68" t="str">
        <f t="shared" si="7"/>
        <v/>
      </c>
      <c r="AA18" s="72"/>
      <c r="AB18" s="20" t="str">
        <f t="shared" si="8"/>
        <v/>
      </c>
      <c r="AC18" s="70"/>
      <c r="AD18" s="71"/>
      <c r="AE18" s="68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0" customFormat="1" ht="36" customHeight="1" x14ac:dyDescent="0.25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1</v>
      </c>
      <c r="H20" s="67">
        <f t="shared" si="2"/>
        <v>4.7619047619047616E-2</v>
      </c>
      <c r="I20" s="70">
        <f>J20/1.21</f>
        <v>14859.950413223141</v>
      </c>
      <c r="J20" s="71">
        <v>17980.54</v>
      </c>
      <c r="K20" s="68">
        <f t="shared" si="3"/>
        <v>1.7157863419202394E-2</v>
      </c>
      <c r="L20" s="69"/>
      <c r="M20" s="67" t="str">
        <f>IF(L20,L20/$L$25,"")</f>
        <v/>
      </c>
      <c r="N20" s="70"/>
      <c r="O20" s="71"/>
      <c r="P20" s="68" t="str">
        <f>IF(O20,O20/$O$25,"")</f>
        <v/>
      </c>
      <c r="Q20" s="69"/>
      <c r="R20" s="67" t="str">
        <f t="shared" si="4"/>
        <v/>
      </c>
      <c r="S20" s="70"/>
      <c r="T20" s="71"/>
      <c r="U20" s="68" t="str">
        <f t="shared" si="5"/>
        <v/>
      </c>
      <c r="V20" s="69"/>
      <c r="W20" s="67" t="str">
        <f t="shared" si="6"/>
        <v/>
      </c>
      <c r="X20" s="70"/>
      <c r="Y20" s="71"/>
      <c r="Z20" s="68" t="str">
        <f t="shared" si="7"/>
        <v/>
      </c>
      <c r="AA20" s="69"/>
      <c r="AB20" s="20" t="str">
        <f t="shared" si="8"/>
        <v/>
      </c>
      <c r="AC20" s="70"/>
      <c r="AD20" s="71"/>
      <c r="AE20" s="68" t="str">
        <f t="shared" si="9"/>
        <v/>
      </c>
    </row>
    <row r="21" spans="1:31" s="42" customFormat="1" ht="39.950000000000003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25">
      <c r="A22" s="81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25">
      <c r="A23" s="95" t="s">
        <v>53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25">
      <c r="A24" s="98" t="s">
        <v>63</v>
      </c>
      <c r="B24" s="69"/>
      <c r="C24" s="67" t="str">
        <f t="shared" ref="C24" si="20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21">IF(G24,G24/$G$25,"")</f>
        <v/>
      </c>
      <c r="I24" s="70"/>
      <c r="J24" s="71"/>
      <c r="K24" s="68" t="str">
        <f t="shared" ref="K24" si="22">IF(J24,J24/$J$25,"")</f>
        <v/>
      </c>
      <c r="L24" s="69"/>
      <c r="M24" s="67" t="str">
        <f t="shared" ref="M24" si="23">IF(L24,L24/$L$25,"")</f>
        <v/>
      </c>
      <c r="N24" s="70"/>
      <c r="O24" s="71"/>
      <c r="P24" s="68" t="str">
        <f t="shared" ref="P24" si="24">IF(O24,O24/$O$25,"")</f>
        <v/>
      </c>
      <c r="Q24" s="69"/>
      <c r="R24" s="67" t="str">
        <f t="shared" ref="R24" si="25">IF(Q24,Q24/$Q$25,"")</f>
        <v/>
      </c>
      <c r="S24" s="70"/>
      <c r="T24" s="71"/>
      <c r="U24" s="68" t="str">
        <f t="shared" si="5"/>
        <v/>
      </c>
      <c r="V24" s="69"/>
      <c r="W24" s="67" t="str">
        <f t="shared" ref="W24" si="26">IF(V24,V24/$V$25,"")</f>
        <v/>
      </c>
      <c r="X24" s="70"/>
      <c r="Y24" s="71"/>
      <c r="Z24" s="68" t="str">
        <f t="shared" ref="Z24" si="27">IF(Y24,Y24/$Y$25,"")</f>
        <v/>
      </c>
      <c r="AA24" s="69"/>
      <c r="AB24" s="20" t="str">
        <f t="shared" ref="AB24" si="28">IF(AA24,AA24/$AA$25,"")</f>
        <v/>
      </c>
      <c r="AC24" s="70"/>
      <c r="AD24" s="71"/>
      <c r="AE24" s="68" t="str">
        <f t="shared" ref="AE24" si="29">IF(AD24,AD24/$AD$25,"")</f>
        <v/>
      </c>
    </row>
    <row r="25" spans="1:31" ht="33" customHeight="1" thickBot="1" x14ac:dyDescent="0.3">
      <c r="A25" s="83" t="s">
        <v>0</v>
      </c>
      <c r="B25" s="16">
        <f t="shared" ref="B25:AE25" si="30">SUM(B13:B24)</f>
        <v>3</v>
      </c>
      <c r="C25" s="17">
        <f t="shared" si="30"/>
        <v>1</v>
      </c>
      <c r="D25" s="18">
        <f t="shared" si="30"/>
        <v>1418769.77</v>
      </c>
      <c r="E25" s="18">
        <f t="shared" si="30"/>
        <v>1713838.2566999998</v>
      </c>
      <c r="F25" s="19">
        <f t="shared" si="30"/>
        <v>1</v>
      </c>
      <c r="G25" s="16">
        <f t="shared" si="30"/>
        <v>21</v>
      </c>
      <c r="H25" s="17">
        <f t="shared" si="30"/>
        <v>1</v>
      </c>
      <c r="I25" s="18">
        <f t="shared" si="30"/>
        <v>866072.31041322311</v>
      </c>
      <c r="J25" s="18">
        <f t="shared" si="30"/>
        <v>1047947.4956</v>
      </c>
      <c r="K25" s="19">
        <f t="shared" si="30"/>
        <v>1</v>
      </c>
      <c r="L25" s="16">
        <f t="shared" si="30"/>
        <v>1</v>
      </c>
      <c r="M25" s="17">
        <f t="shared" si="30"/>
        <v>1</v>
      </c>
      <c r="N25" s="18">
        <f t="shared" si="30"/>
        <v>364225.48</v>
      </c>
      <c r="O25" s="18">
        <f t="shared" si="30"/>
        <v>440712.83079999994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15" hidden="1" customHeight="1" x14ac:dyDescent="0.3">
      <c r="A27" s="133" t="s">
        <v>60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3">
      <c r="A28" s="134" t="s">
        <v>54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" customHeight="1" x14ac:dyDescent="0.25">
      <c r="A29" s="129" t="s">
        <v>36</v>
      </c>
      <c r="B29" s="129"/>
      <c r="C29" s="129"/>
      <c r="D29" s="129"/>
      <c r="E29" s="129"/>
      <c r="F29" s="129"/>
      <c r="G29" s="129"/>
      <c r="H29" s="129"/>
      <c r="I29" s="50"/>
      <c r="J29" s="50"/>
      <c r="K29" s="50"/>
      <c r="L29" s="88"/>
      <c r="M29" s="51"/>
      <c r="N29" s="47"/>
      <c r="O29" s="47"/>
      <c r="P29" s="50"/>
      <c r="Q29" s="50"/>
      <c r="R29" s="88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25">
      <c r="A31" s="110" t="s">
        <v>10</v>
      </c>
      <c r="B31" s="115" t="s">
        <v>17</v>
      </c>
      <c r="C31" s="116"/>
      <c r="D31" s="116"/>
      <c r="E31" s="116"/>
      <c r="F31" s="117"/>
      <c r="G31" s="25"/>
      <c r="J31" s="121" t="s">
        <v>15</v>
      </c>
      <c r="K31" s="122"/>
      <c r="L31" s="115" t="s">
        <v>16</v>
      </c>
      <c r="M31" s="116"/>
      <c r="N31" s="116"/>
      <c r="O31" s="116"/>
      <c r="P31" s="117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">
      <c r="A32" s="111"/>
      <c r="B32" s="130"/>
      <c r="C32" s="131"/>
      <c r="D32" s="131"/>
      <c r="E32" s="131"/>
      <c r="F32" s="132"/>
      <c r="G32" s="25"/>
      <c r="J32" s="123"/>
      <c r="K32" s="124"/>
      <c r="L32" s="118"/>
      <c r="M32" s="119"/>
      <c r="N32" s="119"/>
      <c r="O32" s="119"/>
      <c r="P32" s="120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">
      <c r="A33" s="112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25"/>
      <c r="K33" s="126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30" customHeight="1" x14ac:dyDescent="0.25">
      <c r="A34" s="41" t="s">
        <v>25</v>
      </c>
      <c r="B34" s="9">
        <f t="shared" ref="B34:B42" si="31">B13+G13+L13+Q13+AA13+V13</f>
        <v>13</v>
      </c>
      <c r="C34" s="8">
        <f t="shared" ref="C34:C45" si="32">IF(B34,B34/$B$46,"")</f>
        <v>0.52</v>
      </c>
      <c r="D34" s="10">
        <f t="shared" ref="D34:D42" si="33">D13+I13+N13+S13+AC13+X13</f>
        <v>2178534.41</v>
      </c>
      <c r="E34" s="11">
        <f t="shared" ref="E34:E42" si="34">E13+J13+O13+T13+AD13+Y13</f>
        <v>2636026.6361000002</v>
      </c>
      <c r="F34" s="21">
        <f t="shared" ref="F34:F42" si="35">IF(E34,E34/$E$46,"")</f>
        <v>0.82311562915613889</v>
      </c>
      <c r="J34" s="107" t="s">
        <v>3</v>
      </c>
      <c r="K34" s="108"/>
      <c r="L34" s="58">
        <f>B25</f>
        <v>3</v>
      </c>
      <c r="M34" s="8">
        <f t="shared" ref="M34:M39" si="36">IF(L34,L34/$L$40,"")</f>
        <v>0.12</v>
      </c>
      <c r="N34" s="59">
        <f>D25</f>
        <v>1418769.77</v>
      </c>
      <c r="O34" s="59">
        <f>E25</f>
        <v>1713838.2566999998</v>
      </c>
      <c r="P34" s="60">
        <f t="shared" ref="P34:P39" si="37">IF(O34,O34/$O$40,"")</f>
        <v>0.53515660108146379</v>
      </c>
    </row>
    <row r="35" spans="1:33" s="25" customFormat="1" ht="30" customHeight="1" x14ac:dyDescent="0.25">
      <c r="A35" s="43" t="s">
        <v>18</v>
      </c>
      <c r="B35" s="12">
        <f t="shared" si="31"/>
        <v>3</v>
      </c>
      <c r="C35" s="8">
        <f t="shared" si="32"/>
        <v>0.12</v>
      </c>
      <c r="D35" s="13">
        <f t="shared" si="33"/>
        <v>332394.21999999997</v>
      </c>
      <c r="E35" s="14">
        <f t="shared" si="34"/>
        <v>402197.00619999995</v>
      </c>
      <c r="F35" s="21">
        <f t="shared" si="35"/>
        <v>0.1255885040269637</v>
      </c>
      <c r="J35" s="103" t="s">
        <v>1</v>
      </c>
      <c r="K35" s="104"/>
      <c r="L35" s="61">
        <f>G25</f>
        <v>21</v>
      </c>
      <c r="M35" s="8">
        <f t="shared" si="36"/>
        <v>0.84</v>
      </c>
      <c r="N35" s="62">
        <f>I25</f>
        <v>866072.31041322311</v>
      </c>
      <c r="O35" s="62">
        <f>J25</f>
        <v>1047947.4956</v>
      </c>
      <c r="P35" s="60">
        <f t="shared" si="37"/>
        <v>0.32722809031990047</v>
      </c>
    </row>
    <row r="36" spans="1:33" ht="30" customHeight="1" x14ac:dyDescent="0.25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3" t="s">
        <v>2</v>
      </c>
      <c r="K36" s="104"/>
      <c r="L36" s="61">
        <f>L25</f>
        <v>1</v>
      </c>
      <c r="M36" s="8">
        <f t="shared" si="36"/>
        <v>0.04</v>
      </c>
      <c r="N36" s="62">
        <f>N25</f>
        <v>364225.48</v>
      </c>
      <c r="O36" s="62">
        <f>O25</f>
        <v>440712.83079999994</v>
      </c>
      <c r="P36" s="60">
        <f t="shared" si="37"/>
        <v>0.13761530859863566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3" t="s">
        <v>34</v>
      </c>
      <c r="K37" s="104"/>
      <c r="L37" s="61">
        <f>Q25</f>
        <v>0</v>
      </c>
      <c r="M37" s="8" t="str">
        <f t="shared" si="36"/>
        <v/>
      </c>
      <c r="N37" s="62">
        <f>S25</f>
        <v>0</v>
      </c>
      <c r="O37" s="62">
        <f>T25</f>
        <v>0</v>
      </c>
      <c r="P37" s="60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3" t="s">
        <v>5</v>
      </c>
      <c r="K38" s="104"/>
      <c r="L38" s="61">
        <f>V25</f>
        <v>0</v>
      </c>
      <c r="M38" s="8" t="str">
        <f t="shared" si="36"/>
        <v/>
      </c>
      <c r="N38" s="62">
        <f>X25</f>
        <v>0</v>
      </c>
      <c r="O38" s="62">
        <f>Y25</f>
        <v>0</v>
      </c>
      <c r="P38" s="60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1"/>
        <v>8</v>
      </c>
      <c r="C39" s="8">
        <f t="shared" si="32"/>
        <v>0.32</v>
      </c>
      <c r="D39" s="13">
        <f t="shared" si="33"/>
        <v>123278.98</v>
      </c>
      <c r="E39" s="22">
        <f t="shared" si="34"/>
        <v>146294.40079999997</v>
      </c>
      <c r="F39" s="21">
        <f t="shared" si="35"/>
        <v>4.5681331936262039E-2</v>
      </c>
      <c r="G39" s="25"/>
      <c r="J39" s="103" t="s">
        <v>4</v>
      </c>
      <c r="K39" s="104"/>
      <c r="L39" s="61">
        <f>AA25</f>
        <v>0</v>
      </c>
      <c r="M39" s="8" t="str">
        <f t="shared" si="36"/>
        <v/>
      </c>
      <c r="N39" s="62">
        <f>AC25</f>
        <v>0</v>
      </c>
      <c r="O39" s="62">
        <f>AD25</f>
        <v>0</v>
      </c>
      <c r="P39" s="60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05" t="s">
        <v>0</v>
      </c>
      <c r="K40" s="106"/>
      <c r="L40" s="84">
        <f>SUM(L34:L39)</f>
        <v>25</v>
      </c>
      <c r="M40" s="17">
        <f>SUM(M34:M39)</f>
        <v>1</v>
      </c>
      <c r="N40" s="85">
        <f>SUM(N34:N39)</f>
        <v>2649067.5604132232</v>
      </c>
      <c r="O40" s="86">
        <f>SUM(O34:O39)</f>
        <v>3202498.5830999999</v>
      </c>
      <c r="P40" s="87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1"/>
        <v>1</v>
      </c>
      <c r="C41" s="8">
        <f t="shared" si="32"/>
        <v>0.04</v>
      </c>
      <c r="D41" s="13">
        <f t="shared" si="33"/>
        <v>14859.950413223141</v>
      </c>
      <c r="E41" s="23">
        <f t="shared" si="34"/>
        <v>17980.54</v>
      </c>
      <c r="F41" s="21">
        <f t="shared" si="35"/>
        <v>5.6145348806352757E-3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hidden="1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30" customHeight="1" x14ac:dyDescent="0.25">
      <c r="A43" s="81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30" customHeight="1" x14ac:dyDescent="0.25">
      <c r="A44" s="95" t="s">
        <v>53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30" customHeight="1" x14ac:dyDescent="0.25">
      <c r="A45" s="95" t="s">
        <v>63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30" customHeight="1" thickBot="1" x14ac:dyDescent="0.3">
      <c r="A46" s="65" t="s">
        <v>0</v>
      </c>
      <c r="B46" s="16">
        <f>SUM(B34:B45)</f>
        <v>25</v>
      </c>
      <c r="C46" s="17">
        <f>SUM(C34:C45)</f>
        <v>1</v>
      </c>
      <c r="D46" s="18">
        <f>SUM(D34:D45)</f>
        <v>2649067.5604132232</v>
      </c>
      <c r="E46" s="18">
        <f>SUM(E34:E45)</f>
        <v>3202498.5831000004</v>
      </c>
      <c r="F46" s="19">
        <f>SUM(F34:F45)</f>
        <v>0.99999999999999978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25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 formatCells="0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/>
  </hyperlinks>
  <pageMargins left="0.39370078740157483" right="0" top="0.55118110236220474" bottom="0.55118110236220474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9"/>
  <sheetViews>
    <sheetView showGridLines="0" showZeros="0" topLeftCell="A41" zoomScale="90" zoomScaleNormal="90" workbookViewId="0">
      <selection activeCell="C9" sqref="C9"/>
    </sheetView>
  </sheetViews>
  <sheetFormatPr defaultColWidth="9.140625" defaultRowHeight="15" x14ac:dyDescent="0.25"/>
  <cols>
    <col min="1" max="1" width="30.42578125" style="27" customWidth="1"/>
    <col min="2" max="2" width="11.140625" style="63" customWidth="1"/>
    <col min="3" max="3" width="10.7109375" style="27" customWidth="1"/>
    <col min="4" max="4" width="19.140625" style="27" customWidth="1"/>
    <col min="5" max="5" width="19.7109375" style="27" customWidth="1"/>
    <col min="6" max="6" width="11.42578125" style="27" customWidth="1"/>
    <col min="7" max="7" width="9.28515625" style="27" customWidth="1"/>
    <col min="8" max="8" width="10.85546875" style="63" customWidth="1"/>
    <col min="9" max="9" width="17.28515625" style="27" customWidth="1"/>
    <col min="10" max="10" width="20" style="27" customWidth="1"/>
    <col min="11" max="11" width="11.42578125" style="27" customWidth="1"/>
    <col min="12" max="12" width="11.7109375" style="27" customWidth="1"/>
    <col min="13" max="13" width="10.7109375" style="27" customWidth="1"/>
    <col min="14" max="14" width="20.140625" style="63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75" customHeight="1" x14ac:dyDescent="0.25">
      <c r="A5" s="28" t="s">
        <v>37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51</v>
      </c>
      <c r="B7" s="31" t="s">
        <v>50</v>
      </c>
      <c r="C7" s="32"/>
      <c r="D7" s="32"/>
      <c r="E7" s="32"/>
      <c r="F7" s="32"/>
      <c r="G7" s="33"/>
      <c r="H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4" t="str">
        <f>'CONTRACTACIO 1r TR 2020'!B8</f>
        <v>Parc d'Atraccions Tibidabo SA (PATSA)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53" t="s">
        <v>6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5"/>
    </row>
    <row r="11" spans="1:31" ht="30" customHeight="1" thickBot="1" x14ac:dyDescent="0.3">
      <c r="A11" s="156" t="s">
        <v>10</v>
      </c>
      <c r="B11" s="138" t="s">
        <v>3</v>
      </c>
      <c r="C11" s="139"/>
      <c r="D11" s="139"/>
      <c r="E11" s="139"/>
      <c r="F11" s="140"/>
      <c r="G11" s="141" t="s">
        <v>1</v>
      </c>
      <c r="H11" s="142"/>
      <c r="I11" s="142"/>
      <c r="J11" s="142"/>
      <c r="K11" s="143"/>
      <c r="L11" s="113" t="s">
        <v>2</v>
      </c>
      <c r="M11" s="114"/>
      <c r="N11" s="114"/>
      <c r="O11" s="114"/>
      <c r="P11" s="114"/>
      <c r="Q11" s="144" t="s">
        <v>34</v>
      </c>
      <c r="R11" s="145"/>
      <c r="S11" s="145"/>
      <c r="T11" s="145"/>
      <c r="U11" s="146"/>
      <c r="V11" s="147" t="s">
        <v>4</v>
      </c>
      <c r="W11" s="148"/>
      <c r="X11" s="148"/>
      <c r="Y11" s="148"/>
      <c r="Z11" s="149"/>
      <c r="AA11" s="150" t="s">
        <v>5</v>
      </c>
      <c r="AB11" s="151"/>
      <c r="AC11" s="151"/>
      <c r="AD11" s="151"/>
      <c r="AE11" s="152"/>
    </row>
    <row r="12" spans="1:31" ht="39" customHeight="1" thickBot="1" x14ac:dyDescent="0.3">
      <c r="A12" s="157"/>
      <c r="B12" s="34" t="s">
        <v>7</v>
      </c>
      <c r="C12" s="35" t="s">
        <v>8</v>
      </c>
      <c r="D12" s="36" t="s">
        <v>55</v>
      </c>
      <c r="E12" s="37" t="s">
        <v>56</v>
      </c>
      <c r="F12" s="38" t="s">
        <v>13</v>
      </c>
      <c r="G12" s="39" t="s">
        <v>7</v>
      </c>
      <c r="H12" s="35" t="s">
        <v>8</v>
      </c>
      <c r="I12" s="36" t="s">
        <v>55</v>
      </c>
      <c r="J12" s="37" t="s">
        <v>56</v>
      </c>
      <c r="K12" s="38" t="s">
        <v>13</v>
      </c>
      <c r="L12" s="39" t="s">
        <v>7</v>
      </c>
      <c r="M12" s="35" t="s">
        <v>8</v>
      </c>
      <c r="N12" s="36" t="s">
        <v>55</v>
      </c>
      <c r="O12" s="37" t="s">
        <v>56</v>
      </c>
      <c r="P12" s="38" t="s">
        <v>13</v>
      </c>
      <c r="Q12" s="39" t="s">
        <v>7</v>
      </c>
      <c r="R12" s="35" t="s">
        <v>8</v>
      </c>
      <c r="S12" s="36" t="s">
        <v>55</v>
      </c>
      <c r="T12" s="37" t="s">
        <v>56</v>
      </c>
      <c r="U12" s="40" t="s">
        <v>13</v>
      </c>
      <c r="V12" s="34" t="s">
        <v>7</v>
      </c>
      <c r="W12" s="35" t="s">
        <v>8</v>
      </c>
      <c r="X12" s="36" t="s">
        <v>55</v>
      </c>
      <c r="Y12" s="37" t="s">
        <v>56</v>
      </c>
      <c r="Z12" s="38" t="s">
        <v>13</v>
      </c>
      <c r="AA12" s="34" t="s">
        <v>7</v>
      </c>
      <c r="AB12" s="35" t="s">
        <v>8</v>
      </c>
      <c r="AC12" s="36" t="s">
        <v>55</v>
      </c>
      <c r="AD12" s="37" t="s">
        <v>56</v>
      </c>
      <c r="AE12" s="38" t="s">
        <v>13</v>
      </c>
    </row>
    <row r="13" spans="1:31" s="42" customFormat="1" ht="36" customHeight="1" x14ac:dyDescent="0.25">
      <c r="A13" s="41" t="s">
        <v>25</v>
      </c>
      <c r="B13" s="9">
        <f>'CONTRACTACIO 1r TR 2020'!B13+'CONTRACTACIO 2n TR 2020'!B13+'CONTRACTACIO 3r TR 2020'!B13+'CONTRACTACIO 4t TR 2020'!B13</f>
        <v>2</v>
      </c>
      <c r="C13" s="20">
        <f t="shared" ref="C13:C24" si="0">IF(B13,B13/$B$25,"")</f>
        <v>0.2857142857142857</v>
      </c>
      <c r="D13" s="10">
        <f>'CONTRACTACIO 1r TR 2020'!D13+'CONTRACTACIO 2n TR 2020'!D13+'CONTRACTACIO 3r TR 2020'!D13+'CONTRACTACIO 4t TR 2020'!D13</f>
        <v>1284507.17</v>
      </c>
      <c r="E13" s="10">
        <f>'CONTRACTACIO 1r TR 2020'!E13+'CONTRACTACIO 2n TR 2020'!E13+'CONTRACTACIO 3r TR 2020'!E13+'CONTRACTACIO 4t TR 2020'!E13</f>
        <v>1554253.6757</v>
      </c>
      <c r="F13" s="21">
        <f t="shared" ref="F13:F24" si="1">IF(E13,E13/$E$25,"")</f>
        <v>0.73332309300756493</v>
      </c>
      <c r="G13" s="9">
        <f>'CONTRACTACIO 1r TR 2020'!G13+'CONTRACTACIO 2n TR 2020'!G13+'CONTRACTACIO 3r TR 2020'!G13+'CONTRACTACIO 4t TR 2020'!G13</f>
        <v>20</v>
      </c>
      <c r="H13" s="20">
        <f t="shared" ref="H13:H24" si="2">IF(G13,G13/$G$25,"")</f>
        <v>0.32786885245901637</v>
      </c>
      <c r="I13" s="10">
        <f>'CONTRACTACIO 1r TR 2020'!I13+'CONTRACTACIO 2n TR 2020'!I13+'CONTRACTACIO 3r TR 2020'!I13+'CONTRACTACIO 4t TR 2020'!I13</f>
        <v>1626837.5742148762</v>
      </c>
      <c r="J13" s="10">
        <f>'CONTRACTACIO 1r TR 2020'!J13+'CONTRACTACIO 2n TR 2020'!J13+'CONTRACTACIO 3r TR 2020'!J13+'CONTRACTACIO 4t TR 2020'!J13</f>
        <v>1968473.4648</v>
      </c>
      <c r="K13" s="21">
        <f t="shared" ref="K13:K24" si="3">IF(J13,J13/$J$25,"")</f>
        <v>0.75342925628224566</v>
      </c>
      <c r="L13" s="9">
        <f>'CONTRACTACIO 1r TR 2020'!L13+'CONTRACTACIO 2n TR 2020'!L13+'CONTRACTACIO 3r TR 2020'!L13+'CONTRACTACIO 4t TR 2020'!L13</f>
        <v>2</v>
      </c>
      <c r="M13" s="20">
        <f t="shared" ref="M13:M24" si="4">IF(L13,L13/$L$25,"")</f>
        <v>0.2</v>
      </c>
      <c r="N13" s="10">
        <f>'CONTRACTACIO 1r TR 2020'!N13+'CONTRACTACIO 2n TR 2020'!N13+'CONTRACTACIO 3r TR 2020'!N13+'CONTRACTACIO 4t TR 2020'!N13</f>
        <v>534897.99239669414</v>
      </c>
      <c r="O13" s="10">
        <f>'CONTRACTACIO 1r TR 2020'!O13+'CONTRACTACIO 2n TR 2020'!O13+'CONTRACTACIO 3r TR 2020'!O13+'CONTRACTACIO 4t TR 2020'!O13</f>
        <v>647226.57079999987</v>
      </c>
      <c r="P13" s="21">
        <f t="shared" ref="P13:P24" si="5">IF(O13,O13/$O$25,"")</f>
        <v>0.86999769189087073</v>
      </c>
      <c r="Q13" s="9">
        <f>'CONTRACTACIO 1r TR 2020'!Q13+'CONTRACTACIO 2n TR 2020'!Q13+'CONTRACTACIO 3r TR 2020'!Q13+'CONTRACTACIO 4t TR 2020'!Q13</f>
        <v>0</v>
      </c>
      <c r="R13" s="20" t="str">
        <f t="shared" ref="R13:R24" si="6">IF(Q13,Q13/$Q$25,"")</f>
        <v/>
      </c>
      <c r="S13" s="10">
        <f>'CONTRACTACIO 1r TR 2020'!S13+'CONTRACTACIO 2n TR 2020'!S13+'CONTRACTACIO 3r TR 2020'!S13+'CONTRACTACIO 4t TR 2020'!S13</f>
        <v>0</v>
      </c>
      <c r="T13" s="10">
        <f>'CONTRACTACIO 1r TR 2020'!T13+'CONTRACTACIO 2n TR 2020'!T13+'CONTRACTACIO 3r TR 2020'!T13+'CONTRACTACIO 4t TR 2020'!T13</f>
        <v>0</v>
      </c>
      <c r="U13" s="21" t="str">
        <f t="shared" ref="U13:U24" si="7">IF(T13,T13/$T$25,"")</f>
        <v/>
      </c>
      <c r="V13" s="9">
        <f>'CONTRACTACIO 1r TR 2020'!AA13+'CONTRACTACIO 2n TR 2020'!AA13+'CONTRACTACIO 3r TR 2020'!AA13+'CONTRACTACIO 4t TR 2020'!AA13</f>
        <v>0</v>
      </c>
      <c r="W13" s="20" t="str">
        <f t="shared" ref="W13:W24" si="8">IF(V13,V13/$V$25,"")</f>
        <v/>
      </c>
      <c r="X13" s="10">
        <f>'CONTRACTACIO 1r TR 2020'!AC13+'CONTRACTACIO 2n TR 2020'!AC13+'CONTRACTACIO 3r TR 2020'!AC13+'CONTRACTACIO 4t TR 2020'!AC13</f>
        <v>0</v>
      </c>
      <c r="Y13" s="10">
        <f>'CONTRACTACIO 1r TR 2020'!AD13+'CONTRACTACIO 2n TR 2020'!AD13+'CONTRACTACIO 3r TR 2020'!AD13+'CONTRACTACIO 4t TR 2020'!AD13</f>
        <v>0</v>
      </c>
      <c r="Z13" s="21" t="str">
        <f t="shared" ref="Z13:Z24" si="9">IF(Y13,Y13/$Y$25,"")</f>
        <v/>
      </c>
      <c r="AA13" s="9">
        <f>'CONTRACTACIO 1r TR 2020'!V13+'CONTRACTACIO 2n TR 2020'!V13+'CONTRACTACIO 3r TR 2020'!V13+'CONTRACTACIO 4t TR 2020'!V13</f>
        <v>0</v>
      </c>
      <c r="AB13" s="20" t="str">
        <f t="shared" ref="AB13:AB24" si="10">IF(AA13,AA13/$AA$25,"")</f>
        <v/>
      </c>
      <c r="AC13" s="10">
        <f>'CONTRACTACIO 1r TR 2020'!X13+'CONTRACTACIO 2n TR 2020'!X13+'CONTRACTACIO 3r TR 2020'!X13+'CONTRACTACIO 4t TR 2020'!X13</f>
        <v>0</v>
      </c>
      <c r="AD13" s="10">
        <f>'CONTRACTACIO 1r TR 2020'!Y13+'CONTRACTACIO 2n TR 2020'!Y13+'CONTRACTACIO 3r TR 2020'!Y13+'CONTRACTACIO 4t TR 2020'!Y13</f>
        <v>0</v>
      </c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9">
        <f>'CONTRACTACIO 1r TR 2020'!B14+'CONTRACTACIO 2n TR 2020'!B14+'CONTRACTACIO 3r TR 2020'!B14+'CONTRACTACIO 4t TR 2020'!B14</f>
        <v>2</v>
      </c>
      <c r="C14" s="20">
        <f t="shared" si="0"/>
        <v>0.2857142857142857</v>
      </c>
      <c r="D14" s="13">
        <f>'CONTRACTACIO 1r TR 2020'!D14+'CONTRACTACIO 2n TR 2020'!D14+'CONTRACTACIO 3r TR 2020'!D14+'CONTRACTACIO 4t TR 2020'!D14</f>
        <v>416844.59190082643</v>
      </c>
      <c r="E14" s="13">
        <f>'CONTRACTACIO 1r TR 2020'!E14+'CONTRACTACIO 2n TR 2020'!E14+'CONTRACTACIO 3r TR 2020'!E14+'CONTRACTACIO 4t TR 2020'!E14</f>
        <v>504381.95619999996</v>
      </c>
      <c r="F14" s="21">
        <f t="shared" si="1"/>
        <v>0.23797591214394714</v>
      </c>
      <c r="G14" s="9">
        <f>'CONTRACTACIO 1r TR 2020'!G14+'CONTRACTACIO 2n TR 2020'!G14+'CONTRACTACIO 3r TR 2020'!G14+'CONTRACTACIO 4t TR 2020'!G14</f>
        <v>6</v>
      </c>
      <c r="H14" s="20">
        <f t="shared" si="2"/>
        <v>9.8360655737704916E-2</v>
      </c>
      <c r="I14" s="13">
        <f>'CONTRACTACIO 1r TR 2020'!I14+'CONTRACTACIO 2n TR 2020'!I14+'CONTRACTACIO 3r TR 2020'!I14+'CONTRACTACIO 4t TR 2020'!I14</f>
        <v>91436.826446280989</v>
      </c>
      <c r="J14" s="13">
        <f>'CONTRACTACIO 1r TR 2020'!J14+'CONTRACTACIO 2n TR 2020'!J14+'CONTRACTACIO 3r TR 2020'!J14+'CONTRACTACIO 4t TR 2020'!J14</f>
        <v>110638.56</v>
      </c>
      <c r="K14" s="21">
        <f t="shared" si="3"/>
        <v>4.2346686133972328E-2</v>
      </c>
      <c r="L14" s="9">
        <f>'CONTRACTACIO 1r TR 2020'!L14+'CONTRACTACIO 2n TR 2020'!L14+'CONTRACTACIO 3r TR 2020'!L14+'CONTRACTACIO 4t TR 2020'!L14</f>
        <v>0</v>
      </c>
      <c r="M14" s="20" t="str">
        <f t="shared" si="4"/>
        <v/>
      </c>
      <c r="N14" s="13">
        <f>'CONTRACTACIO 1r TR 2020'!N14+'CONTRACTACIO 2n TR 2020'!N14+'CONTRACTACIO 3r TR 2020'!N14+'CONTRACTACIO 4t TR 2020'!N14</f>
        <v>0</v>
      </c>
      <c r="O14" s="13">
        <f>'CONTRACTACIO 1r TR 2020'!O14+'CONTRACTACIO 2n TR 2020'!O14+'CONTRACTACIO 3r TR 2020'!O14+'CONTRACTACIO 4t TR 2020'!O14</f>
        <v>0</v>
      </c>
      <c r="P14" s="21" t="str">
        <f t="shared" si="5"/>
        <v/>
      </c>
      <c r="Q14" s="9">
        <f>'CONTRACTACIO 1r TR 2020'!Q14+'CONTRACTACIO 2n TR 2020'!Q14+'CONTRACTACIO 3r TR 2020'!Q14+'CONTRACTACIO 4t TR 2020'!Q14</f>
        <v>0</v>
      </c>
      <c r="R14" s="20" t="str">
        <f t="shared" si="6"/>
        <v/>
      </c>
      <c r="S14" s="13">
        <f>'CONTRACTACIO 1r TR 2020'!S14+'CONTRACTACIO 2n TR 2020'!S14+'CONTRACTACIO 3r TR 2020'!S14+'CONTRACTACIO 4t TR 2020'!S14</f>
        <v>0</v>
      </c>
      <c r="T14" s="13">
        <f>'CONTRACTACIO 1r TR 2020'!T14+'CONTRACTACIO 2n TR 2020'!T14+'CONTRACTACIO 3r TR 2020'!T14+'CONTRACTACIO 4t TR 2020'!T14</f>
        <v>0</v>
      </c>
      <c r="U14" s="21" t="str">
        <f t="shared" si="7"/>
        <v/>
      </c>
      <c r="V14" s="9">
        <f>'CONTRACTACIO 1r TR 2020'!AA14+'CONTRACTACIO 2n TR 2020'!AA14+'CONTRACTACIO 3r TR 2020'!AA14+'CONTRACTACIO 4t TR 2020'!AA14</f>
        <v>0</v>
      </c>
      <c r="W14" s="20" t="str">
        <f t="shared" si="8"/>
        <v/>
      </c>
      <c r="X14" s="13">
        <f>'CONTRACTACIO 1r TR 2020'!AC14+'CONTRACTACIO 2n TR 2020'!AC14+'CONTRACTACIO 3r TR 2020'!AC14+'CONTRACTACIO 4t TR 2020'!AC14</f>
        <v>0</v>
      </c>
      <c r="Y14" s="13">
        <f>'CONTRACTACIO 1r TR 2020'!AD14+'CONTRACTACIO 2n TR 2020'!AD14+'CONTRACTACIO 3r TR 2020'!AD14+'CONTRACTACIO 4t TR 2020'!AD14</f>
        <v>0</v>
      </c>
      <c r="Z14" s="21" t="str">
        <f t="shared" si="9"/>
        <v/>
      </c>
      <c r="AA14" s="9">
        <f>'CONTRACTACIO 1r TR 2020'!V14+'CONTRACTACIO 2n TR 2020'!V14+'CONTRACTACIO 3r TR 2020'!V14+'CONTRACTACIO 4t TR 2020'!V14</f>
        <v>0</v>
      </c>
      <c r="AB14" s="20" t="str">
        <f t="shared" si="10"/>
        <v/>
      </c>
      <c r="AC14" s="13">
        <f>'CONTRACTACIO 1r TR 2020'!X14+'CONTRACTACIO 2n TR 2020'!X14+'CONTRACTACIO 3r TR 2020'!X14+'CONTRACTACIO 4t TR 2020'!X14</f>
        <v>0</v>
      </c>
      <c r="AD14" s="13">
        <f>'CONTRACTACIO 1r TR 2020'!Y14+'CONTRACTACIO 2n TR 2020'!Y14+'CONTRACTACIO 3r TR 2020'!Y14+'CONTRACTACIO 4t TR 2020'!Y14</f>
        <v>0</v>
      </c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9">
        <f>'CONTRACTACIO 1r TR 2020'!B15+'CONTRACTACIO 2n TR 2020'!B15+'CONTRACTACIO 3r TR 2020'!B15+'CONTRACTACIO 4t TR 2020'!B15</f>
        <v>0</v>
      </c>
      <c r="C15" s="20" t="str">
        <f t="shared" si="0"/>
        <v/>
      </c>
      <c r="D15" s="13">
        <f>'CONTRACTACIO 1r TR 2020'!D15+'CONTRACTACIO 2n TR 2020'!D15+'CONTRACTACIO 3r TR 2020'!D15+'CONTRACTACIO 4t TR 2020'!D15</f>
        <v>0</v>
      </c>
      <c r="E15" s="13">
        <f>'CONTRACTACIO 1r TR 2020'!E15+'CONTRACTACIO 2n TR 2020'!E15+'CONTRACTACIO 3r TR 2020'!E15+'CONTRACTACIO 4t TR 2020'!E15</f>
        <v>0</v>
      </c>
      <c r="F15" s="21" t="str">
        <f t="shared" si="1"/>
        <v/>
      </c>
      <c r="G15" s="9">
        <f>'CONTRACTACIO 1r TR 2020'!G15+'CONTRACTACIO 2n TR 2020'!G15+'CONTRACTACIO 3r TR 2020'!G15+'CONTRACTACIO 4t TR 2020'!G15</f>
        <v>1</v>
      </c>
      <c r="H15" s="20">
        <f t="shared" si="2"/>
        <v>1.6393442622950821E-2</v>
      </c>
      <c r="I15" s="13">
        <f>'CONTRACTACIO 1r TR 2020'!I15+'CONTRACTACIO 2n TR 2020'!I15+'CONTRACTACIO 3r TR 2020'!I15+'CONTRACTACIO 4t TR 2020'!I15</f>
        <v>6823.3884297520653</v>
      </c>
      <c r="J15" s="13">
        <f>'CONTRACTACIO 1r TR 2020'!J15+'CONTRACTACIO 2n TR 2020'!J15+'CONTRACTACIO 3r TR 2020'!J15+'CONTRACTACIO 4t TR 2020'!J15</f>
        <v>8256.2999999999993</v>
      </c>
      <c r="K15" s="21">
        <f t="shared" si="3"/>
        <v>3.1600822057690887E-3</v>
      </c>
      <c r="L15" s="9">
        <f>'CONTRACTACIO 1r TR 2020'!L15+'CONTRACTACIO 2n TR 2020'!L15+'CONTRACTACIO 3r TR 2020'!L15+'CONTRACTACIO 4t TR 2020'!L15</f>
        <v>0</v>
      </c>
      <c r="M15" s="20" t="str">
        <f t="shared" si="4"/>
        <v/>
      </c>
      <c r="N15" s="13">
        <f>'CONTRACTACIO 1r TR 2020'!N15+'CONTRACTACIO 2n TR 2020'!N15+'CONTRACTACIO 3r TR 2020'!N15+'CONTRACTACIO 4t TR 2020'!N15</f>
        <v>0</v>
      </c>
      <c r="O15" s="13">
        <f>'CONTRACTACIO 1r TR 2020'!O15+'CONTRACTACIO 2n TR 2020'!O15+'CONTRACTACIO 3r TR 2020'!O15+'CONTRACTACIO 4t TR 2020'!O15</f>
        <v>0</v>
      </c>
      <c r="P15" s="21" t="str">
        <f t="shared" si="5"/>
        <v/>
      </c>
      <c r="Q15" s="9">
        <f>'CONTRACTACIO 1r TR 2020'!Q15+'CONTRACTACIO 2n TR 2020'!Q15+'CONTRACTACIO 3r TR 2020'!Q15+'CONTRACTACIO 4t TR 2020'!Q15</f>
        <v>0</v>
      </c>
      <c r="R15" s="20" t="str">
        <f t="shared" si="6"/>
        <v/>
      </c>
      <c r="S15" s="13">
        <f>'CONTRACTACIO 1r TR 2020'!S15+'CONTRACTACIO 2n TR 2020'!S15+'CONTRACTACIO 3r TR 2020'!S15+'CONTRACTACIO 4t TR 2020'!S15</f>
        <v>0</v>
      </c>
      <c r="T15" s="13">
        <f>'CONTRACTACIO 1r TR 2020'!T15+'CONTRACTACIO 2n TR 2020'!T15+'CONTRACTACIO 3r TR 2020'!T15+'CONTRACTACIO 4t TR 2020'!T15</f>
        <v>0</v>
      </c>
      <c r="U15" s="21" t="str">
        <f t="shared" si="7"/>
        <v/>
      </c>
      <c r="V15" s="9">
        <f>'CONTRACTACIO 1r TR 2020'!AA15+'CONTRACTACIO 2n TR 2020'!AA15+'CONTRACTACIO 3r TR 2020'!AA15+'CONTRACTACIO 4t TR 2020'!AA15</f>
        <v>0</v>
      </c>
      <c r="W15" s="20" t="str">
        <f t="shared" si="8"/>
        <v/>
      </c>
      <c r="X15" s="13">
        <f>'CONTRACTACIO 1r TR 2020'!AC15+'CONTRACTACIO 2n TR 2020'!AC15+'CONTRACTACIO 3r TR 2020'!AC15+'CONTRACTACIO 4t TR 2020'!AC15</f>
        <v>0</v>
      </c>
      <c r="Y15" s="13">
        <f>'CONTRACTACIO 1r TR 2020'!AD15+'CONTRACTACIO 2n TR 2020'!AD15+'CONTRACTACIO 3r TR 2020'!AD15+'CONTRACTACIO 4t TR 2020'!AD15</f>
        <v>0</v>
      </c>
      <c r="Z15" s="21" t="str">
        <f t="shared" si="9"/>
        <v/>
      </c>
      <c r="AA15" s="9">
        <f>'CONTRACTACIO 1r TR 2020'!V15+'CONTRACTACIO 2n TR 2020'!V15+'CONTRACTACIO 3r TR 2020'!V15+'CONTRACTACIO 4t TR 2020'!V15</f>
        <v>0</v>
      </c>
      <c r="AB15" s="20" t="str">
        <f t="shared" si="10"/>
        <v/>
      </c>
      <c r="AC15" s="13">
        <f>'CONTRACTACIO 1r TR 2020'!X15+'CONTRACTACIO 2n TR 2020'!X15+'CONTRACTACIO 3r TR 2020'!X15+'CONTRACTACIO 4t TR 2020'!X15</f>
        <v>0</v>
      </c>
      <c r="AD15" s="13">
        <f>'CONTRACTACIO 1r TR 2020'!Y15+'CONTRACTACIO 2n TR 2020'!Y15+'CONTRACTACIO 3r TR 2020'!Y15+'CONTRACTACIO 4t TR 2020'!Y15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'CONTRACTACIO 1r TR 2020'!B16+'CONTRACTACIO 2n TR 2020'!B16+'CONTRACTACIO 3r TR 2020'!B16+'CONTRACTACIO 4t TR 2020'!B16</f>
        <v>0</v>
      </c>
      <c r="C16" s="20" t="str">
        <f t="shared" si="0"/>
        <v/>
      </c>
      <c r="D16" s="13">
        <f>'CONTRACTACIO 1r TR 2020'!D16+'CONTRACTACIO 2n TR 2020'!D16+'CONTRACTACIO 3r TR 2020'!D16+'CONTRACTACIO 4t TR 2020'!D16</f>
        <v>0</v>
      </c>
      <c r="E16" s="13">
        <f>'CONTRACTACIO 1r TR 2020'!E16+'CONTRACTACIO 2n TR 2020'!E16+'CONTRACTACIO 3r TR 2020'!E16+'CONTRACTACIO 4t TR 2020'!E16</f>
        <v>0</v>
      </c>
      <c r="F16" s="21" t="str">
        <f t="shared" si="1"/>
        <v/>
      </c>
      <c r="G16" s="9">
        <f>'CONTRACTACIO 1r TR 2020'!G16+'CONTRACTACIO 2n TR 2020'!G16+'CONTRACTACIO 3r TR 2020'!G16+'CONTRACTACIO 4t TR 2020'!G16</f>
        <v>0</v>
      </c>
      <c r="H16" s="20" t="str">
        <f t="shared" si="2"/>
        <v/>
      </c>
      <c r="I16" s="13">
        <f>'CONTRACTACIO 1r TR 2020'!I16+'CONTRACTACIO 2n TR 2020'!I16+'CONTRACTACIO 3r TR 2020'!I16+'CONTRACTACIO 4t TR 2020'!I16</f>
        <v>0</v>
      </c>
      <c r="J16" s="13">
        <f>'CONTRACTACIO 1r TR 2020'!J16+'CONTRACTACIO 2n TR 2020'!J16+'CONTRACTACIO 3r TR 2020'!J16+'CONTRACTACIO 4t TR 2020'!J16</f>
        <v>0</v>
      </c>
      <c r="K16" s="21" t="str">
        <f t="shared" si="3"/>
        <v/>
      </c>
      <c r="L16" s="9">
        <f>'CONTRACTACIO 1r TR 2020'!L16+'CONTRACTACIO 2n TR 2020'!L16+'CONTRACTACIO 3r TR 2020'!L16+'CONTRACTACIO 4t TR 2020'!L16</f>
        <v>0</v>
      </c>
      <c r="M16" s="20" t="str">
        <f t="shared" si="4"/>
        <v/>
      </c>
      <c r="N16" s="13">
        <f>'CONTRACTACIO 1r TR 2020'!N16+'CONTRACTACIO 2n TR 2020'!N16+'CONTRACTACIO 3r TR 2020'!N16+'CONTRACTACIO 4t TR 2020'!N16</f>
        <v>0</v>
      </c>
      <c r="O16" s="13">
        <f>'CONTRACTACIO 1r TR 2020'!O16+'CONTRACTACIO 2n TR 2020'!O16+'CONTRACTACIO 3r TR 2020'!O16+'CONTRACTACIO 4t TR 2020'!O16</f>
        <v>0</v>
      </c>
      <c r="P16" s="21" t="str">
        <f t="shared" si="5"/>
        <v/>
      </c>
      <c r="Q16" s="9">
        <f>'CONTRACTACIO 1r TR 2020'!Q16+'CONTRACTACIO 2n TR 2020'!Q16+'CONTRACTACIO 3r TR 2020'!Q16+'CONTRACTACIO 4t TR 2020'!Q16</f>
        <v>0</v>
      </c>
      <c r="R16" s="20" t="str">
        <f t="shared" si="6"/>
        <v/>
      </c>
      <c r="S16" s="13">
        <f>'CONTRACTACIO 1r TR 2020'!S16+'CONTRACTACIO 2n TR 2020'!S16+'CONTRACTACIO 3r TR 2020'!S16+'CONTRACTACIO 4t TR 2020'!S16</f>
        <v>0</v>
      </c>
      <c r="T16" s="13">
        <f>'CONTRACTACIO 1r TR 2020'!T16+'CONTRACTACIO 2n TR 2020'!T16+'CONTRACTACIO 3r TR 2020'!T16+'CONTRACTACIO 4t TR 2020'!T16</f>
        <v>0</v>
      </c>
      <c r="U16" s="21" t="str">
        <f t="shared" si="7"/>
        <v/>
      </c>
      <c r="V16" s="9">
        <f>'CONTRACTACIO 1r TR 2020'!AA16+'CONTRACTACIO 2n TR 2020'!AA16+'CONTRACTACIO 3r TR 2020'!AA16+'CONTRACTACIO 4t TR 2020'!AA16</f>
        <v>0</v>
      </c>
      <c r="W16" s="20" t="str">
        <f t="shared" si="8"/>
        <v/>
      </c>
      <c r="X16" s="13">
        <f>'CONTRACTACIO 1r TR 2020'!AC16+'CONTRACTACIO 2n TR 2020'!AC16+'CONTRACTACIO 3r TR 2020'!AC16+'CONTRACTACIO 4t TR 2020'!AC16</f>
        <v>0</v>
      </c>
      <c r="Y16" s="13">
        <f>'CONTRACTACIO 1r TR 2020'!AD16+'CONTRACTACIO 2n TR 2020'!AD16+'CONTRACTACIO 3r TR 2020'!AD16+'CONTRACTACIO 4t TR 2020'!AD16</f>
        <v>0</v>
      </c>
      <c r="Z16" s="21" t="str">
        <f t="shared" si="9"/>
        <v/>
      </c>
      <c r="AA16" s="9">
        <f>'CONTRACTACIO 1r TR 2020'!V16+'CONTRACTACIO 2n TR 2020'!V16+'CONTRACTACIO 3r TR 2020'!V16+'CONTRACTACIO 4t TR 2020'!V16</f>
        <v>0</v>
      </c>
      <c r="AB16" s="20" t="str">
        <f t="shared" si="10"/>
        <v/>
      </c>
      <c r="AC16" s="13">
        <f>'CONTRACTACIO 1r TR 2020'!X16+'CONTRACTACIO 2n TR 2020'!X16+'CONTRACTACIO 3r TR 2020'!X16+'CONTRACTACIO 4t TR 2020'!X16</f>
        <v>0</v>
      </c>
      <c r="AD16" s="13">
        <f>'CONTRACTACIO 1r TR 2020'!Y16+'CONTRACTACIO 2n TR 2020'!Y16+'CONTRACTACIO 3r TR 2020'!Y16+'CONTRACTACIO 4t TR 2020'!Y16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'CONTRACTACIO 1r TR 2020'!B17+'CONTRACTACIO 2n TR 2020'!B17+'CONTRACTACIO 3r TR 2020'!B17+'CONTRACTACIO 4t TR 2020'!B17</f>
        <v>0</v>
      </c>
      <c r="C17" s="20" t="str">
        <f t="shared" si="0"/>
        <v/>
      </c>
      <c r="D17" s="13">
        <f>'CONTRACTACIO 1r TR 2020'!D17+'CONTRACTACIO 2n TR 2020'!D17+'CONTRACTACIO 3r TR 2020'!D17+'CONTRACTACIO 4t TR 2020'!D17</f>
        <v>0</v>
      </c>
      <c r="E17" s="13">
        <f>'CONTRACTACIO 1r TR 2020'!E17+'CONTRACTACIO 2n TR 2020'!E17+'CONTRACTACIO 3r TR 2020'!E17+'CONTRACTACIO 4t TR 2020'!E17</f>
        <v>0</v>
      </c>
      <c r="F17" s="21" t="str">
        <f t="shared" si="1"/>
        <v/>
      </c>
      <c r="G17" s="9">
        <f>'CONTRACTACIO 1r TR 2020'!G17+'CONTRACTACIO 2n TR 2020'!G17+'CONTRACTACIO 3r TR 2020'!G17+'CONTRACTACIO 4t TR 2020'!G17</f>
        <v>0</v>
      </c>
      <c r="H17" s="20" t="str">
        <f t="shared" si="2"/>
        <v/>
      </c>
      <c r="I17" s="13">
        <f>'CONTRACTACIO 1r TR 2020'!I17+'CONTRACTACIO 2n TR 2020'!I17+'CONTRACTACIO 3r TR 2020'!I17+'CONTRACTACIO 4t TR 2020'!I17</f>
        <v>0</v>
      </c>
      <c r="J17" s="13">
        <f>'CONTRACTACIO 1r TR 2020'!J17+'CONTRACTACIO 2n TR 2020'!J17+'CONTRACTACIO 3r TR 2020'!J17+'CONTRACTACIO 4t TR 2020'!J17</f>
        <v>0</v>
      </c>
      <c r="K17" s="21" t="str">
        <f t="shared" si="3"/>
        <v/>
      </c>
      <c r="L17" s="9">
        <f>'CONTRACTACIO 1r TR 2020'!L17+'CONTRACTACIO 2n TR 2020'!L17+'CONTRACTACIO 3r TR 2020'!L17+'CONTRACTACIO 4t TR 2020'!L17</f>
        <v>0</v>
      </c>
      <c r="M17" s="20" t="str">
        <f t="shared" si="4"/>
        <v/>
      </c>
      <c r="N17" s="13">
        <f>'CONTRACTACIO 1r TR 2020'!N17+'CONTRACTACIO 2n TR 2020'!N17+'CONTRACTACIO 3r TR 2020'!N17+'CONTRACTACIO 4t TR 2020'!N17</f>
        <v>0</v>
      </c>
      <c r="O17" s="13">
        <f>'CONTRACTACIO 1r TR 2020'!O17+'CONTRACTACIO 2n TR 2020'!O17+'CONTRACTACIO 3r TR 2020'!O17+'CONTRACTACIO 4t TR 2020'!O17</f>
        <v>0</v>
      </c>
      <c r="P17" s="21" t="str">
        <f t="shared" si="5"/>
        <v/>
      </c>
      <c r="Q17" s="9">
        <f>'CONTRACTACIO 1r TR 2020'!Q17+'CONTRACTACIO 2n TR 2020'!Q17+'CONTRACTACIO 3r TR 2020'!Q17+'CONTRACTACIO 4t TR 2020'!Q17</f>
        <v>0</v>
      </c>
      <c r="R17" s="20" t="str">
        <f t="shared" si="6"/>
        <v/>
      </c>
      <c r="S17" s="13">
        <f>'CONTRACTACIO 1r TR 2020'!S17+'CONTRACTACIO 2n TR 2020'!S17+'CONTRACTACIO 3r TR 2020'!S17+'CONTRACTACIO 4t TR 2020'!S17</f>
        <v>0</v>
      </c>
      <c r="T17" s="13">
        <f>'CONTRACTACIO 1r TR 2020'!T17+'CONTRACTACIO 2n TR 2020'!T17+'CONTRACTACIO 3r TR 2020'!T17+'CONTRACTACIO 4t TR 2020'!T17</f>
        <v>0</v>
      </c>
      <c r="U17" s="21" t="str">
        <f t="shared" si="7"/>
        <v/>
      </c>
      <c r="V17" s="9">
        <f>'CONTRACTACIO 1r TR 2020'!AA17+'CONTRACTACIO 2n TR 2020'!AA17+'CONTRACTACIO 3r TR 2020'!AA17+'CONTRACTACIO 4t TR 2020'!AA17</f>
        <v>0</v>
      </c>
      <c r="W17" s="20" t="str">
        <f t="shared" si="8"/>
        <v/>
      </c>
      <c r="X17" s="13">
        <f>'CONTRACTACIO 1r TR 2020'!AC17+'CONTRACTACIO 2n TR 2020'!AC17+'CONTRACTACIO 3r TR 2020'!AC17+'CONTRACTACIO 4t TR 2020'!AC17</f>
        <v>0</v>
      </c>
      <c r="Y17" s="13">
        <f>'CONTRACTACIO 1r TR 2020'!AD17+'CONTRACTACIO 2n TR 2020'!AD17+'CONTRACTACIO 3r TR 2020'!AD17+'CONTRACTACIO 4t TR 2020'!AD17</f>
        <v>0</v>
      </c>
      <c r="Z17" s="21" t="str">
        <f t="shared" si="9"/>
        <v/>
      </c>
      <c r="AA17" s="9">
        <f>'CONTRACTACIO 1r TR 2020'!V17+'CONTRACTACIO 2n TR 2020'!V17+'CONTRACTACIO 3r TR 2020'!V17+'CONTRACTACIO 4t TR 2020'!V17</f>
        <v>0</v>
      </c>
      <c r="AB17" s="20" t="str">
        <f t="shared" si="10"/>
        <v/>
      </c>
      <c r="AC17" s="13">
        <f>'CONTRACTACIO 1r TR 2020'!X17+'CONTRACTACIO 2n TR 2020'!X17+'CONTRACTACIO 3r TR 2020'!X17+'CONTRACTACIO 4t TR 2020'!X17</f>
        <v>0</v>
      </c>
      <c r="AD17" s="13">
        <f>'CONTRACTACIO 1r TR 2020'!Y17+'CONTRACTACIO 2n TR 2020'!Y17+'CONTRACTACIO 3r TR 2020'!Y17+'CONTRACTACIO 4t TR 2020'!Y17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33</v>
      </c>
      <c r="B18" s="9">
        <f>'CONTRACTACIO 1r TR 2020'!B18+'CONTRACTACIO 2n TR 2020'!B18+'CONTRACTACIO 3r TR 2020'!B18+'CONTRACTACIO 4t TR 2020'!B18</f>
        <v>2</v>
      </c>
      <c r="C18" s="20">
        <f t="shared" si="0"/>
        <v>0.2857142857142857</v>
      </c>
      <c r="D18" s="13">
        <f>'CONTRACTACIO 1r TR 2020'!D18+'CONTRACTACIO 2n TR 2020'!D18+'CONTRACTACIO 3r TR 2020'!D18+'CONTRACTACIO 4t TR 2020'!D18</f>
        <v>27375</v>
      </c>
      <c r="E18" s="13">
        <f>'CONTRACTACIO 1r TR 2020'!E18+'CONTRACTACIO 2n TR 2020'!E18+'CONTRACTACIO 3r TR 2020'!E18+'CONTRACTACIO 4t TR 2020'!E18</f>
        <v>30250.584999999999</v>
      </c>
      <c r="F18" s="21">
        <f t="shared" si="1"/>
        <v>1.4272736107570943E-2</v>
      </c>
      <c r="G18" s="9">
        <f>'CONTRACTACIO 1r TR 2020'!G18+'CONTRACTACIO 2n TR 2020'!G18+'CONTRACTACIO 3r TR 2020'!G18+'CONTRACTACIO 4t TR 2020'!G18</f>
        <v>13</v>
      </c>
      <c r="H18" s="20">
        <f t="shared" si="2"/>
        <v>0.21311475409836064</v>
      </c>
      <c r="I18" s="13">
        <f>'CONTRACTACIO 1r TR 2020'!I18+'CONTRACTACIO 2n TR 2020'!I18+'CONTRACTACIO 3r TR 2020'!I18+'CONTRACTACIO 4t TR 2020'!I18</f>
        <v>241176.43148760329</v>
      </c>
      <c r="J18" s="13">
        <f>'CONTRACTACIO 1r TR 2020'!J18+'CONTRACTACIO 2n TR 2020'!J18+'CONTRACTACIO 3r TR 2020'!J18+'CONTRACTACIO 4t TR 2020'!J18</f>
        <v>291823.48209999996</v>
      </c>
      <c r="K18" s="21">
        <f t="shared" si="3"/>
        <v>0.11169485035788236</v>
      </c>
      <c r="L18" s="9">
        <f>'CONTRACTACIO 1r TR 2020'!L18+'CONTRACTACIO 2n TR 2020'!L18+'CONTRACTACIO 3r TR 2020'!L18+'CONTRACTACIO 4t TR 2020'!L18</f>
        <v>1</v>
      </c>
      <c r="M18" s="20">
        <f t="shared" si="4"/>
        <v>0.1</v>
      </c>
      <c r="N18" s="13">
        <f>'CONTRACTACIO 1r TR 2020'!N18+'CONTRACTACIO 2n TR 2020'!N18+'CONTRACTACIO 3r TR 2020'!N18+'CONTRACTACIO 4t TR 2020'!N18</f>
        <v>29890.082644628099</v>
      </c>
      <c r="O18" s="13">
        <f>'CONTRACTACIO 1r TR 2020'!O18+'CONTRACTACIO 2n TR 2020'!O18+'CONTRACTACIO 3r TR 2020'!O18+'CONTRACTACIO 4t TR 2020'!O18</f>
        <v>36167</v>
      </c>
      <c r="P18" s="21">
        <f t="shared" si="5"/>
        <v>4.8615443095490922E-2</v>
      </c>
      <c r="Q18" s="9">
        <f>'CONTRACTACIO 1r TR 2020'!Q18+'CONTRACTACIO 2n TR 2020'!Q18+'CONTRACTACIO 3r TR 2020'!Q18+'CONTRACTACIO 4t TR 2020'!Q18</f>
        <v>0</v>
      </c>
      <c r="R18" s="20" t="str">
        <f t="shared" si="6"/>
        <v/>
      </c>
      <c r="S18" s="13">
        <f>'CONTRACTACIO 1r TR 2020'!S18+'CONTRACTACIO 2n TR 2020'!S18+'CONTRACTACIO 3r TR 2020'!S18+'CONTRACTACIO 4t TR 2020'!S18</f>
        <v>0</v>
      </c>
      <c r="T18" s="13">
        <f>'CONTRACTACIO 1r TR 2020'!T18+'CONTRACTACIO 2n TR 2020'!T18+'CONTRACTACIO 3r TR 2020'!T18+'CONTRACTACIO 4t TR 2020'!T18</f>
        <v>0</v>
      </c>
      <c r="U18" s="21" t="str">
        <f t="shared" si="7"/>
        <v/>
      </c>
      <c r="V18" s="9">
        <f>'CONTRACTACIO 1r TR 2020'!AA18+'CONTRACTACIO 2n TR 2020'!AA18+'CONTRACTACIO 3r TR 2020'!AA18+'CONTRACTACIO 4t TR 2020'!AA18</f>
        <v>0</v>
      </c>
      <c r="W18" s="20" t="str">
        <f t="shared" si="8"/>
        <v/>
      </c>
      <c r="X18" s="13">
        <f>'CONTRACTACIO 1r TR 2020'!AC18+'CONTRACTACIO 2n TR 2020'!AC18+'CONTRACTACIO 3r TR 2020'!AC18+'CONTRACTACIO 4t TR 2020'!AC18</f>
        <v>0</v>
      </c>
      <c r="Y18" s="13">
        <f>'CONTRACTACIO 1r TR 2020'!AD18+'CONTRACTACIO 2n TR 2020'!AD18+'CONTRACTACIO 3r TR 2020'!AD18+'CONTRACTACIO 4t TR 2020'!AD18</f>
        <v>0</v>
      </c>
      <c r="Z18" s="21" t="str">
        <f t="shared" si="9"/>
        <v/>
      </c>
      <c r="AA18" s="9">
        <f>'CONTRACTACIO 1r TR 2020'!V18+'CONTRACTACIO 2n TR 2020'!V18+'CONTRACTACIO 3r TR 2020'!V18+'CONTRACTACIO 4t TR 2020'!V18</f>
        <v>0</v>
      </c>
      <c r="AB18" s="20" t="str">
        <f t="shared" si="10"/>
        <v/>
      </c>
      <c r="AC18" s="13">
        <f>'CONTRACTACIO 1r TR 2020'!X18+'CONTRACTACIO 2n TR 2020'!X18+'CONTRACTACIO 3r TR 2020'!X18+'CONTRACTACIO 4t TR 2020'!X18</f>
        <v>0</v>
      </c>
      <c r="AD18" s="13">
        <f>'CONTRACTACIO 1r TR 2020'!Y18+'CONTRACTACIO 2n TR 2020'!Y18+'CONTRACTACIO 3r TR 2020'!Y18+'CONTRACTACIO 4t TR 2020'!Y18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'CONTRACTACIO 1r TR 2020'!B19+'CONTRACTACIO 2n TR 2020'!B19+'CONTRACTACIO 3r TR 2020'!B19+'CONTRACTACIO 4t TR 2020'!B19</f>
        <v>0</v>
      </c>
      <c r="C19" s="20" t="str">
        <f t="shared" si="0"/>
        <v/>
      </c>
      <c r="D19" s="13">
        <f>'CONTRACTACIO 1r TR 2020'!D19+'CONTRACTACIO 2n TR 2020'!D19+'CONTRACTACIO 3r TR 2020'!D19+'CONTRACTACIO 4t TR 2020'!D19</f>
        <v>0</v>
      </c>
      <c r="E19" s="13">
        <f>'CONTRACTACIO 1r TR 2020'!E19+'CONTRACTACIO 2n TR 2020'!E19+'CONTRACTACIO 3r TR 2020'!E19+'CONTRACTACIO 4t TR 2020'!E19</f>
        <v>0</v>
      </c>
      <c r="F19" s="21" t="str">
        <f t="shared" si="1"/>
        <v/>
      </c>
      <c r="G19" s="9">
        <f>'CONTRACTACIO 1r TR 2020'!G19+'CONTRACTACIO 2n TR 2020'!G19+'CONTRACTACIO 3r TR 2020'!G19+'CONTRACTACIO 4t TR 2020'!G19</f>
        <v>2</v>
      </c>
      <c r="H19" s="20">
        <f t="shared" si="2"/>
        <v>3.2786885245901641E-2</v>
      </c>
      <c r="I19" s="13">
        <f>'CONTRACTACIO 1r TR 2020'!I19+'CONTRACTACIO 2n TR 2020'!I19+'CONTRACTACIO 3r TR 2020'!I19+'CONTRACTACIO 4t TR 2020'!I19</f>
        <v>80000</v>
      </c>
      <c r="J19" s="13">
        <f>'CONTRACTACIO 1r TR 2020'!J19+'CONTRACTACIO 2n TR 2020'!J19+'CONTRACTACIO 3r TR 2020'!J19+'CONTRACTACIO 4t TR 2020'!J19</f>
        <v>96800</v>
      </c>
      <c r="K19" s="21">
        <f t="shared" si="3"/>
        <v>3.7050005149818661E-2</v>
      </c>
      <c r="L19" s="9">
        <f>'CONTRACTACIO 1r TR 2020'!L19+'CONTRACTACIO 2n TR 2020'!L19+'CONTRACTACIO 3r TR 2020'!L19+'CONTRACTACIO 4t TR 2020'!L19</f>
        <v>0</v>
      </c>
      <c r="M19" s="20" t="str">
        <f t="shared" si="4"/>
        <v/>
      </c>
      <c r="N19" s="13">
        <f>'CONTRACTACIO 1r TR 2020'!N19+'CONTRACTACIO 2n TR 2020'!N19+'CONTRACTACIO 3r TR 2020'!N19+'CONTRACTACIO 4t TR 2020'!N19</f>
        <v>0</v>
      </c>
      <c r="O19" s="13">
        <f>'CONTRACTACIO 1r TR 2020'!O19+'CONTRACTACIO 2n TR 2020'!O19+'CONTRACTACIO 3r TR 2020'!O19+'CONTRACTACIO 4t TR 2020'!O19</f>
        <v>0</v>
      </c>
      <c r="P19" s="21" t="str">
        <f t="shared" si="5"/>
        <v/>
      </c>
      <c r="Q19" s="9">
        <f>'CONTRACTACIO 1r TR 2020'!Q19+'CONTRACTACIO 2n TR 2020'!Q19+'CONTRACTACIO 3r TR 2020'!Q19+'CONTRACTACIO 4t TR 2020'!Q19</f>
        <v>0</v>
      </c>
      <c r="R19" s="20" t="str">
        <f t="shared" si="6"/>
        <v/>
      </c>
      <c r="S19" s="13">
        <f>'CONTRACTACIO 1r TR 2020'!S19+'CONTRACTACIO 2n TR 2020'!S19+'CONTRACTACIO 3r TR 2020'!S19+'CONTRACTACIO 4t TR 2020'!S19</f>
        <v>0</v>
      </c>
      <c r="T19" s="13">
        <f>'CONTRACTACIO 1r TR 2020'!T19+'CONTRACTACIO 2n TR 2020'!T19+'CONTRACTACIO 3r TR 2020'!T19+'CONTRACTACIO 4t TR 2020'!T19</f>
        <v>0</v>
      </c>
      <c r="U19" s="21" t="str">
        <f t="shared" si="7"/>
        <v/>
      </c>
      <c r="V19" s="9">
        <f>'CONTRACTACIO 1r TR 2020'!AA19+'CONTRACTACIO 2n TR 2020'!AA19+'CONTRACTACIO 3r TR 2020'!AA19+'CONTRACTACIO 4t TR 2020'!AA19</f>
        <v>0</v>
      </c>
      <c r="W19" s="20" t="str">
        <f t="shared" si="8"/>
        <v/>
      </c>
      <c r="X19" s="13">
        <f>'CONTRACTACIO 1r TR 2020'!AC19+'CONTRACTACIO 2n TR 2020'!AC19+'CONTRACTACIO 3r TR 2020'!AC19+'CONTRACTACIO 4t TR 2020'!AC19</f>
        <v>0</v>
      </c>
      <c r="Y19" s="13">
        <f>'CONTRACTACIO 1r TR 2020'!AD19+'CONTRACTACIO 2n TR 2020'!AD19+'CONTRACTACIO 3r TR 2020'!AD19+'CONTRACTACIO 4t TR 2020'!AD19</f>
        <v>0</v>
      </c>
      <c r="Z19" s="21" t="str">
        <f t="shared" si="9"/>
        <v/>
      </c>
      <c r="AA19" s="9">
        <f>'CONTRACTACIO 1r TR 2020'!V19+'CONTRACTACIO 2n TR 2020'!V19+'CONTRACTACIO 3r TR 2020'!V19+'CONTRACTACIO 4t TR 2020'!V19</f>
        <v>0</v>
      </c>
      <c r="AB19" s="20" t="str">
        <f t="shared" si="10"/>
        <v/>
      </c>
      <c r="AC19" s="13">
        <f>'CONTRACTACIO 1r TR 2020'!X19+'CONTRACTACIO 2n TR 2020'!X19+'CONTRACTACIO 3r TR 2020'!X19+'CONTRACTACIO 4t TR 2020'!X19</f>
        <v>0</v>
      </c>
      <c r="AD19" s="13">
        <f>'CONTRACTACIO 1r TR 2020'!Y19+'CONTRACTACIO 2n TR 2020'!Y19+'CONTRACTACIO 3r TR 2020'!Y19+'CONTRACTACIO 4t TR 2020'!Y19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'CONTRACTACIO 1r TR 2020'!B20+'CONTRACTACIO 2n TR 2020'!B20+'CONTRACTACIO 3r TR 2020'!B20+'CONTRACTACIO 4t TR 2020'!B20</f>
        <v>0</v>
      </c>
      <c r="C20" s="20" t="str">
        <f t="shared" si="0"/>
        <v/>
      </c>
      <c r="D20" s="13">
        <f>'CONTRACTACIO 1r TR 2020'!D20+'CONTRACTACIO 2n TR 2020'!D20+'CONTRACTACIO 3r TR 2020'!D20+'CONTRACTACIO 4t TR 2020'!D20</f>
        <v>0</v>
      </c>
      <c r="E20" s="13">
        <f>'CONTRACTACIO 1r TR 2020'!E20+'CONTRACTACIO 2n TR 2020'!E20+'CONTRACTACIO 3r TR 2020'!E20+'CONTRACTACIO 4t TR 2020'!E20</f>
        <v>0</v>
      </c>
      <c r="F20" s="21" t="str">
        <f t="shared" si="1"/>
        <v/>
      </c>
      <c r="G20" s="9">
        <f>'CONTRACTACIO 1r TR 2020'!G20+'CONTRACTACIO 2n TR 2020'!G20+'CONTRACTACIO 3r TR 2020'!G20+'CONTRACTACIO 4t TR 2020'!G20</f>
        <v>16</v>
      </c>
      <c r="H20" s="20">
        <f t="shared" si="2"/>
        <v>0.26229508196721313</v>
      </c>
      <c r="I20" s="13">
        <f>'CONTRACTACIO 1r TR 2020'!I20+'CONTRACTACIO 2n TR 2020'!I20+'CONTRACTACIO 3r TR 2020'!I20+'CONTRACTACIO 4t TR 2020'!I20</f>
        <v>84797.016528925626</v>
      </c>
      <c r="J20" s="13">
        <f>'CONTRACTACIO 1r TR 2020'!J20+'CONTRACTACIO 2n TR 2020'!J20+'CONTRACTACIO 3r TR 2020'!J20+'CONTRACTACIO 4t TR 2020'!J20</f>
        <v>102604.38999999998</v>
      </c>
      <c r="K20" s="21">
        <f t="shared" si="3"/>
        <v>3.9271623738574402E-2</v>
      </c>
      <c r="L20" s="9">
        <f>'CONTRACTACIO 1r TR 2020'!L20+'CONTRACTACIO 2n TR 2020'!L20+'CONTRACTACIO 3r TR 2020'!L20+'CONTRACTACIO 4t TR 2020'!L20</f>
        <v>5</v>
      </c>
      <c r="M20" s="20">
        <f t="shared" si="4"/>
        <v>0.5</v>
      </c>
      <c r="N20" s="13">
        <f>'CONTRACTACIO 1r TR 2020'!N20+'CONTRACTACIO 2n TR 2020'!N20+'CONTRACTACIO 3r TR 2020'!N20+'CONTRACTACIO 4t TR 2020'!N20</f>
        <v>24765.933884297519</v>
      </c>
      <c r="O20" s="13">
        <f>'CONTRACTACIO 1r TR 2020'!O20+'CONTRACTACIO 2n TR 2020'!O20+'CONTRACTACIO 3r TR 2020'!O20+'CONTRACTACIO 4t TR 2020'!O20</f>
        <v>29966.78</v>
      </c>
      <c r="P20" s="21">
        <f t="shared" si="5"/>
        <v>4.0281148224765542E-2</v>
      </c>
      <c r="Q20" s="9">
        <f>'CONTRACTACIO 1r TR 2020'!Q20+'CONTRACTACIO 2n TR 2020'!Q20+'CONTRACTACIO 3r TR 2020'!Q20+'CONTRACTACIO 4t TR 2020'!Q20</f>
        <v>0</v>
      </c>
      <c r="R20" s="20" t="str">
        <f t="shared" si="6"/>
        <v/>
      </c>
      <c r="S20" s="13">
        <f>'CONTRACTACIO 1r TR 2020'!S20+'CONTRACTACIO 2n TR 2020'!S20+'CONTRACTACIO 3r TR 2020'!S20+'CONTRACTACIO 4t TR 2020'!S20</f>
        <v>0</v>
      </c>
      <c r="T20" s="13">
        <f>'CONTRACTACIO 1r TR 2020'!T20+'CONTRACTACIO 2n TR 2020'!T20+'CONTRACTACIO 3r TR 2020'!T20+'CONTRACTACIO 4t TR 2020'!T20</f>
        <v>0</v>
      </c>
      <c r="U20" s="21" t="str">
        <f t="shared" si="7"/>
        <v/>
      </c>
      <c r="V20" s="9">
        <f>'CONTRACTACIO 1r TR 2020'!AA20+'CONTRACTACIO 2n TR 2020'!AA20+'CONTRACTACIO 3r TR 2020'!AA20+'CONTRACTACIO 4t TR 2020'!AA20</f>
        <v>0</v>
      </c>
      <c r="W20" s="20" t="str">
        <f t="shared" si="8"/>
        <v/>
      </c>
      <c r="X20" s="13">
        <f>'CONTRACTACIO 1r TR 2020'!AC20+'CONTRACTACIO 2n TR 2020'!AC20+'CONTRACTACIO 3r TR 2020'!AC20+'CONTRACTACIO 4t TR 2020'!AC20</f>
        <v>0</v>
      </c>
      <c r="Y20" s="13">
        <f>'CONTRACTACIO 1r TR 2020'!AD20+'CONTRACTACIO 2n TR 2020'!AD20+'CONTRACTACIO 3r TR 2020'!AD20+'CONTRACTACIO 4t TR 2020'!AD20</f>
        <v>0</v>
      </c>
      <c r="Z20" s="21" t="str">
        <f t="shared" si="9"/>
        <v/>
      </c>
      <c r="AA20" s="9">
        <f>'CONTRACTACIO 1r TR 2020'!V20+'CONTRACTACIO 2n TR 2020'!V20+'CONTRACTACIO 3r TR 2020'!V20+'CONTRACTACIO 4t TR 2020'!V20</f>
        <v>0</v>
      </c>
      <c r="AB20" s="20" t="str">
        <f t="shared" si="10"/>
        <v/>
      </c>
      <c r="AC20" s="13">
        <f>'CONTRACTACIO 1r TR 2020'!X20+'CONTRACTACIO 2n TR 2020'!X20+'CONTRACTACIO 3r TR 2020'!X20+'CONTRACTACIO 4t TR 2020'!X20</f>
        <v>0</v>
      </c>
      <c r="AD20" s="13">
        <f>'CONTRACTACIO 1r TR 2020'!Y20+'CONTRACTACIO 2n TR 2020'!Y20+'CONTRACTACIO 3r TR 2020'!Y20+'CONTRACTACIO 4t TR 2020'!Y20</f>
        <v>0</v>
      </c>
      <c r="AE20" s="21" t="str">
        <f t="shared" si="11"/>
        <v/>
      </c>
    </row>
    <row r="21" spans="1:31" s="42" customFormat="1" ht="39.950000000000003" hidden="1" customHeight="1" x14ac:dyDescent="0.3">
      <c r="A21" s="46" t="s">
        <v>35</v>
      </c>
      <c r="B21" s="9">
        <f>'CONTRACTACIO 1r TR 2020'!B21+'CONTRACTACIO 2n TR 2020'!B21+'CONTRACTACIO 3r TR 2020'!B21+'CONTRACTACIO 4t TR 2020'!B21</f>
        <v>0</v>
      </c>
      <c r="C21" s="20" t="str">
        <f t="shared" si="0"/>
        <v/>
      </c>
      <c r="D21" s="13">
        <f>'CONTRACTACIO 1r TR 2020'!D21+'CONTRACTACIO 2n TR 2020'!D21+'CONTRACTACIO 3r TR 2020'!D21+'CONTRACTACIO 4t TR 2020'!D21</f>
        <v>0</v>
      </c>
      <c r="E21" s="13">
        <f>'CONTRACTACIO 1r TR 2020'!E21+'CONTRACTACIO 2n TR 2020'!E21+'CONTRACTACIO 3r TR 2020'!E21+'CONTRACTACIO 4t TR 2020'!E21</f>
        <v>0</v>
      </c>
      <c r="F21" s="21" t="str">
        <f t="shared" si="1"/>
        <v/>
      </c>
      <c r="G21" s="9">
        <f>'CONTRACTACIO 1r TR 2020'!G21+'CONTRACTACIO 2n TR 2020'!G21+'CONTRACTACIO 3r TR 2020'!G21+'CONTRACTACIO 4t TR 2020'!G21</f>
        <v>0</v>
      </c>
      <c r="H21" s="20" t="str">
        <f t="shared" si="2"/>
        <v/>
      </c>
      <c r="I21" s="13">
        <f>'CONTRACTACIO 1r TR 2020'!I21+'CONTRACTACIO 2n TR 2020'!I21+'CONTRACTACIO 3r TR 2020'!I21+'CONTRACTACIO 4t TR 2020'!I21</f>
        <v>0</v>
      </c>
      <c r="J21" s="13">
        <f>'CONTRACTACIO 1r TR 2020'!J21+'CONTRACTACIO 2n TR 2020'!J21+'CONTRACTACIO 3r TR 2020'!J21+'CONTRACTACIO 4t TR 2020'!J21</f>
        <v>0</v>
      </c>
      <c r="K21" s="21" t="str">
        <f t="shared" si="3"/>
        <v/>
      </c>
      <c r="L21" s="9">
        <f>'CONTRACTACIO 1r TR 2020'!L21+'CONTRACTACIO 2n TR 2020'!L21+'CONTRACTACIO 3r TR 2020'!L21+'CONTRACTACIO 4t TR 2020'!L21</f>
        <v>0</v>
      </c>
      <c r="M21" s="20" t="str">
        <f t="shared" si="4"/>
        <v/>
      </c>
      <c r="N21" s="13">
        <f>'CONTRACTACIO 1r TR 2020'!N21+'CONTRACTACIO 2n TR 2020'!N21+'CONTRACTACIO 3r TR 2020'!N21+'CONTRACTACIO 4t TR 2020'!N21</f>
        <v>0</v>
      </c>
      <c r="O21" s="13">
        <f>'CONTRACTACIO 1r TR 2020'!O21+'CONTRACTACIO 2n TR 2020'!O21+'CONTRACTACIO 3r TR 2020'!O21+'CONTRACTACIO 4t TR 2020'!O21</f>
        <v>0</v>
      </c>
      <c r="P21" s="21" t="str">
        <f t="shared" si="5"/>
        <v/>
      </c>
      <c r="Q21" s="9">
        <f>'CONTRACTACIO 1r TR 2020'!Q21+'CONTRACTACIO 2n TR 2020'!Q21+'CONTRACTACIO 3r TR 2020'!Q21+'CONTRACTACIO 4t TR 2020'!Q21</f>
        <v>0</v>
      </c>
      <c r="R21" s="20" t="str">
        <f t="shared" si="6"/>
        <v/>
      </c>
      <c r="S21" s="13">
        <f>'CONTRACTACIO 1r TR 2020'!S21+'CONTRACTACIO 2n TR 2020'!S21+'CONTRACTACIO 3r TR 2020'!S21+'CONTRACTACIO 4t TR 2020'!S21</f>
        <v>0</v>
      </c>
      <c r="T21" s="13">
        <f>'CONTRACTACIO 1r TR 2020'!T21+'CONTRACTACIO 2n TR 2020'!T21+'CONTRACTACIO 3r TR 2020'!T21+'CONTRACTACIO 4t TR 2020'!T21</f>
        <v>0</v>
      </c>
      <c r="U21" s="21" t="str">
        <f t="shared" si="7"/>
        <v/>
      </c>
      <c r="V21" s="9">
        <f>'CONTRACTACIO 1r TR 2020'!AA21+'CONTRACTACIO 2n TR 2020'!AA21+'CONTRACTACIO 3r TR 2020'!AA21+'CONTRACTACIO 4t TR 2020'!AA21</f>
        <v>0</v>
      </c>
      <c r="W21" s="20" t="str">
        <f t="shared" si="8"/>
        <v/>
      </c>
      <c r="X21" s="13">
        <f>'CONTRACTACIO 1r TR 2020'!AC21+'CONTRACTACIO 2n TR 2020'!AC21+'CONTRACTACIO 3r TR 2020'!AC21+'CONTRACTACIO 4t TR 2020'!AC21</f>
        <v>0</v>
      </c>
      <c r="Y21" s="13">
        <f>'CONTRACTACIO 1r TR 2020'!AD21+'CONTRACTACIO 2n TR 2020'!AD21+'CONTRACTACIO 3r TR 2020'!AD21+'CONTRACTACIO 4t TR 2020'!AD21</f>
        <v>0</v>
      </c>
      <c r="Z21" s="21" t="str">
        <f t="shared" si="9"/>
        <v/>
      </c>
      <c r="AA21" s="9">
        <f>'CONTRACTACIO 1r TR 2020'!V21+'CONTRACTACIO 2n TR 2020'!V21+'CONTRACTACIO 3r TR 2020'!V21+'CONTRACTACIO 4t TR 2020'!V21</f>
        <v>0</v>
      </c>
      <c r="AB21" s="20" t="str">
        <f t="shared" si="10"/>
        <v/>
      </c>
      <c r="AC21" s="13">
        <f>'CONTRACTACIO 1r TR 2020'!X21+'CONTRACTACIO 2n TR 2020'!X21+'CONTRACTACIO 3r TR 2020'!X21+'CONTRACTACIO 4t TR 2020'!X21</f>
        <v>0</v>
      </c>
      <c r="AD21" s="13">
        <f>'CONTRACTACIO 1r TR 2020'!Y21+'CONTRACTACIO 2n TR 2020'!Y21+'CONTRACTACIO 3r TR 2020'!Y21+'CONTRACTACIO 4t TR 2020'!Y21</f>
        <v>0</v>
      </c>
      <c r="AE21" s="21" t="str">
        <f t="shared" si="11"/>
        <v/>
      </c>
    </row>
    <row r="22" spans="1:31" s="42" customFormat="1" ht="39.950000000000003" customHeight="1" x14ac:dyDescent="0.25">
      <c r="A22" s="93" t="s">
        <v>45</v>
      </c>
      <c r="B22" s="9">
        <f>'CONTRACTACIO 1r TR 2020'!B22+'CONTRACTACIO 2n TR 2020'!B22+'CONTRACTACIO 3r TR 2020'!B22+'CONTRACTACIO 4t TR 2020'!B22</f>
        <v>0</v>
      </c>
      <c r="C22" s="20" t="str">
        <f t="shared" si="0"/>
        <v/>
      </c>
      <c r="D22" s="13">
        <f>'CONTRACTACIO 1r TR 2020'!D22+'CONTRACTACIO 2n TR 2020'!D22+'CONTRACTACIO 3r TR 2020'!D22+'CONTRACTACIO 4t TR 2020'!D22</f>
        <v>0</v>
      </c>
      <c r="E22" s="23">
        <f>'CONTRACTACIO 1r TR 2020'!E22+'CONTRACTACIO 2n TR 2020'!E22+'CONTRACTACIO 3r TR 2020'!E22+'CONTRACTACIO 4t TR 2020'!E22</f>
        <v>0</v>
      </c>
      <c r="F22" s="21" t="str">
        <f t="shared" si="1"/>
        <v/>
      </c>
      <c r="G22" s="9">
        <f>'CONTRACTACIO 1r TR 2020'!G22+'CONTRACTACIO 2n TR 2020'!G22+'CONTRACTACIO 3r TR 2020'!G22+'CONTRACTACIO 4t TR 2020'!G22</f>
        <v>0</v>
      </c>
      <c r="H22" s="20" t="str">
        <f t="shared" si="2"/>
        <v/>
      </c>
      <c r="I22" s="13">
        <f>'CONTRACTACIO 1r TR 2020'!I22+'CONTRACTACIO 2n TR 2020'!I22+'CONTRACTACIO 3r TR 2020'!I22+'CONTRACTACIO 4t TR 2020'!I22</f>
        <v>0</v>
      </c>
      <c r="J22" s="23">
        <f>'CONTRACTACIO 1r TR 2020'!J22+'CONTRACTACIO 2n TR 2020'!J22+'CONTRACTACIO 3r TR 2020'!J22+'CONTRACTACIO 4t TR 2020'!J22</f>
        <v>0</v>
      </c>
      <c r="K22" s="21" t="str">
        <f t="shared" si="3"/>
        <v/>
      </c>
      <c r="L22" s="9">
        <f>'CONTRACTACIO 1r TR 2020'!L22+'CONTRACTACIO 2n TR 2020'!L22+'CONTRACTACIO 3r TR 2020'!L22+'CONTRACTACIO 4t TR 2020'!L22</f>
        <v>0</v>
      </c>
      <c r="M22" s="20" t="str">
        <f t="shared" si="4"/>
        <v/>
      </c>
      <c r="N22" s="13">
        <f>'CONTRACTACIO 1r TR 2020'!N22+'CONTRACTACIO 2n TR 2020'!N22+'CONTRACTACIO 3r TR 2020'!N22+'CONTRACTACIO 4t TR 2020'!N22</f>
        <v>0</v>
      </c>
      <c r="O22" s="23">
        <f>'CONTRACTACIO 1r TR 2020'!O22+'CONTRACTACIO 2n TR 2020'!O22+'CONTRACTACIO 3r TR 2020'!O22+'CONTRACTACIO 4t TR 2020'!O22</f>
        <v>0</v>
      </c>
      <c r="P22" s="21" t="str">
        <f t="shared" si="5"/>
        <v/>
      </c>
      <c r="Q22" s="9">
        <f>'CONTRACTACIO 1r TR 2020'!Q22+'CONTRACTACIO 2n TR 2020'!Q22+'CONTRACTACIO 3r TR 2020'!Q22+'CONTRACTACIO 4t TR 2020'!Q22</f>
        <v>0</v>
      </c>
      <c r="R22" s="20" t="str">
        <f t="shared" si="6"/>
        <v/>
      </c>
      <c r="S22" s="13">
        <f>'CONTRACTACIO 1r TR 2020'!S22+'CONTRACTACIO 2n TR 2020'!S22+'CONTRACTACIO 3r TR 2020'!S22+'CONTRACTACIO 4t TR 2020'!S22</f>
        <v>0</v>
      </c>
      <c r="T22" s="23">
        <f>'CONTRACTACIO 1r TR 2020'!T22+'CONTRACTACIO 2n TR 2020'!T22+'CONTRACTACIO 3r TR 2020'!T22+'CONTRACTACIO 4t TR 2020'!T22</f>
        <v>0</v>
      </c>
      <c r="U22" s="21" t="str">
        <f t="shared" si="7"/>
        <v/>
      </c>
      <c r="V22" s="9">
        <f>'CONTRACTACIO 1r TR 2020'!AA22+'CONTRACTACIO 2n TR 2020'!AA22+'CONTRACTACIO 3r TR 2020'!AA22+'CONTRACTACIO 4t TR 2020'!AA22</f>
        <v>0</v>
      </c>
      <c r="W22" s="20" t="str">
        <f t="shared" si="8"/>
        <v/>
      </c>
      <c r="X22" s="13">
        <f>'CONTRACTACIO 1r TR 2020'!AC22+'CONTRACTACIO 2n TR 2020'!AC22+'CONTRACTACIO 3r TR 2020'!AC22+'CONTRACTACIO 4t TR 2020'!AC22</f>
        <v>0</v>
      </c>
      <c r="Y22" s="23">
        <f>'CONTRACTACIO 1r TR 2020'!AD22+'CONTRACTACIO 2n TR 2020'!AD22+'CONTRACTACIO 3r TR 2020'!AD22+'CONTRACTACIO 4t TR 2020'!AD22</f>
        <v>0</v>
      </c>
      <c r="Z22" s="21" t="str">
        <f t="shared" si="9"/>
        <v/>
      </c>
      <c r="AA22" s="9">
        <f>'CONTRACTACIO 1r TR 2020'!V22+'CONTRACTACIO 2n TR 2020'!V22+'CONTRACTACIO 3r TR 2020'!V22+'CONTRACTACIO 4t TR 2020'!V22</f>
        <v>0</v>
      </c>
      <c r="AB22" s="20" t="str">
        <f t="shared" si="10"/>
        <v/>
      </c>
      <c r="AC22" s="13">
        <f>'CONTRACTACIO 1r TR 2020'!X22+'CONTRACTACIO 2n TR 2020'!X22+'CONTRACTACIO 3r TR 2020'!X22+'CONTRACTACIO 4t TR 2020'!X22</f>
        <v>0</v>
      </c>
      <c r="AD22" s="23">
        <f>'CONTRACTACIO 1r TR 2020'!Y22+'CONTRACTACIO 2n TR 2020'!Y22+'CONTRACTACIO 3r TR 2020'!Y22+'CONTRACTACIO 4t TR 2020'!Y22</f>
        <v>0</v>
      </c>
      <c r="AE22" s="21" t="str">
        <f t="shared" si="11"/>
        <v/>
      </c>
    </row>
    <row r="23" spans="1:31" s="42" customFormat="1" ht="39.950000000000003" customHeight="1" x14ac:dyDescent="0.25">
      <c r="A23" s="95" t="s">
        <v>53</v>
      </c>
      <c r="B23" s="82">
        <f>'CONTRACTACIO 1r TR 2020'!B23+'CONTRACTACIO 2n TR 2020'!B23+'CONTRACTACIO 3r TR 2020'!B23+'CONTRACTACIO 4t TR 2020'!B23</f>
        <v>0</v>
      </c>
      <c r="C23" s="67" t="str">
        <f t="shared" si="0"/>
        <v/>
      </c>
      <c r="D23" s="78">
        <f>'CONTRACTACIO 1r TR 2020'!D23+'CONTRACTACIO 2n TR 2020'!D23+'CONTRACTACIO 3r TR 2020'!D23+'CONTRACTACIO 4t TR 2020'!D23</f>
        <v>0</v>
      </c>
      <c r="E23" s="79">
        <f>'CONTRACTACIO 1r TR 2020'!E23+'CONTRACTACIO 2n TR 2020'!E23+'CONTRACTACIO 3r TR 2020'!E23+'CONTRACTACIO 4t TR 2020'!E23</f>
        <v>0</v>
      </c>
      <c r="F23" s="68" t="str">
        <f t="shared" si="1"/>
        <v/>
      </c>
      <c r="G23" s="82">
        <f>'CONTRACTACIO 1r TR 2020'!G23+'CONTRACTACIO 2n TR 2020'!G23+'CONTRACTACIO 3r TR 2020'!G23+'CONTRACTACIO 4t TR 2020'!G23</f>
        <v>0</v>
      </c>
      <c r="H23" s="67" t="str">
        <f t="shared" si="2"/>
        <v/>
      </c>
      <c r="I23" s="78">
        <f>'CONTRACTACIO 1r TR 2020'!I23+'CONTRACTACIO 2n TR 2020'!I23+'CONTRACTACIO 3r TR 2020'!I23+'CONTRACTACIO 4t TR 2020'!I23</f>
        <v>0</v>
      </c>
      <c r="J23" s="79">
        <f>'CONTRACTACIO 1r TR 2020'!J23+'CONTRACTACIO 2n TR 2020'!J23+'CONTRACTACIO 3r TR 2020'!J23+'CONTRACTACIO 4t TR 2020'!J23</f>
        <v>0</v>
      </c>
      <c r="K23" s="68" t="str">
        <f t="shared" si="3"/>
        <v/>
      </c>
      <c r="L23" s="82">
        <f>'CONTRACTACIO 1r TR 2020'!L23+'CONTRACTACIO 2n TR 2020'!L23+'CONTRACTACIO 3r TR 2020'!L23+'CONTRACTACIO 4t TR 2020'!L23</f>
        <v>0</v>
      </c>
      <c r="M23" s="67" t="str">
        <f t="shared" si="4"/>
        <v/>
      </c>
      <c r="N23" s="78">
        <f>'CONTRACTACIO 1r TR 2020'!N23+'CONTRACTACIO 2n TR 2020'!N23+'CONTRACTACIO 3r TR 2020'!N23+'CONTRACTACIO 4t TR 2020'!N23</f>
        <v>0</v>
      </c>
      <c r="O23" s="79">
        <f>'CONTRACTACIO 1r TR 2020'!O23+'CONTRACTACIO 2n TR 2020'!O23+'CONTRACTACIO 3r TR 2020'!O23+'CONTRACTACIO 4t TR 2020'!O23</f>
        <v>0</v>
      </c>
      <c r="P23" s="68" t="str">
        <f t="shared" si="5"/>
        <v/>
      </c>
      <c r="Q23" s="82">
        <f>'CONTRACTACIO 1r TR 2020'!Q23+'CONTRACTACIO 2n TR 2020'!Q23+'CONTRACTACIO 3r TR 2020'!Q23+'CONTRACTACIO 4t TR 2020'!Q23</f>
        <v>0</v>
      </c>
      <c r="R23" s="67" t="str">
        <f t="shared" si="6"/>
        <v/>
      </c>
      <c r="S23" s="78">
        <f>'CONTRACTACIO 1r TR 2020'!S23+'CONTRACTACIO 2n TR 2020'!S23+'CONTRACTACIO 3r TR 2020'!S23+'CONTRACTACIO 4t TR 2020'!S23</f>
        <v>0</v>
      </c>
      <c r="T23" s="79">
        <f>'CONTRACTACIO 1r TR 2020'!T23+'CONTRACTACIO 2n TR 2020'!T23+'CONTRACTACIO 3r TR 2020'!T23+'CONTRACTACIO 4t TR 2020'!T23</f>
        <v>0</v>
      </c>
      <c r="U23" s="68" t="str">
        <f t="shared" si="7"/>
        <v/>
      </c>
      <c r="V23" s="82">
        <f>'CONTRACTACIO 1r TR 2020'!AA23+'CONTRACTACIO 2n TR 2020'!AA23+'CONTRACTACIO 3r TR 2020'!AA23+'CONTRACTACIO 4t TR 2020'!AA23</f>
        <v>0</v>
      </c>
      <c r="W23" s="67" t="str">
        <f t="shared" si="8"/>
        <v/>
      </c>
      <c r="X23" s="78">
        <f>'CONTRACTACIO 1r TR 2020'!AC23+'CONTRACTACIO 2n TR 2020'!AC23+'CONTRACTACIO 3r TR 2020'!AC23+'CONTRACTACIO 4t TR 2020'!AC23</f>
        <v>0</v>
      </c>
      <c r="Y23" s="79">
        <f>'CONTRACTACIO 1r TR 2020'!AD23+'CONTRACTACIO 2n TR 2020'!AD23+'CONTRACTACIO 3r TR 2020'!AD23+'CONTRACTACIO 4t TR 2020'!AD23</f>
        <v>0</v>
      </c>
      <c r="Z23" s="68" t="str">
        <f t="shared" si="9"/>
        <v/>
      </c>
      <c r="AA23" s="82">
        <f>'CONTRACTACIO 1r TR 2020'!V23+'CONTRACTACIO 2n TR 2020'!V23+'CONTRACTACIO 3r TR 2020'!V23+'CONTRACTACIO 4t TR 2020'!V23</f>
        <v>0</v>
      </c>
      <c r="AB23" s="20" t="str">
        <f t="shared" si="10"/>
        <v/>
      </c>
      <c r="AC23" s="78">
        <f>'CONTRACTACIO 1r TR 2020'!X23+'CONTRACTACIO 2n TR 2020'!X23+'CONTRACTACIO 3r TR 2020'!X23+'CONTRACTACIO 4t TR 2020'!X23</f>
        <v>0</v>
      </c>
      <c r="AD23" s="79">
        <f>'CONTRACTACIO 1r TR 2020'!Y23+'CONTRACTACIO 2n TR 2020'!Y23+'CONTRACTACIO 3r TR 2020'!Y23+'CONTRACTACIO 4t TR 2020'!Y23</f>
        <v>0</v>
      </c>
      <c r="AE23" s="68" t="str">
        <f t="shared" si="11"/>
        <v/>
      </c>
    </row>
    <row r="24" spans="1:31" s="42" customFormat="1" ht="36" customHeight="1" x14ac:dyDescent="0.25">
      <c r="A24" s="98" t="s">
        <v>63</v>
      </c>
      <c r="B24" s="82">
        <f>'CONTRACTACIO 1r TR 2020'!B24+'CONTRACTACIO 2n TR 2020'!B24+'CONTRACTACIO 3r TR 2020'!B24+'CONTRACTACIO 4t TR 2020'!B24</f>
        <v>1</v>
      </c>
      <c r="C24" s="67">
        <f t="shared" si="0"/>
        <v>0.14285714285714285</v>
      </c>
      <c r="D24" s="78">
        <f>'CONTRACTACIO 1r TR 2020'!D24+'CONTRACTACIO 2n TR 2020'!D24+'CONTRACTACIO 3r TR 2020'!D24+'CONTRACTACIO 4t TR 2020'!D24</f>
        <v>25272.900826446283</v>
      </c>
      <c r="E24" s="79">
        <f>'CONTRACTACIO 1r TR 2020'!E24+'CONTRACTACIO 2n TR 2020'!E24+'CONTRACTACIO 3r TR 2020'!E24+'CONTRACTACIO 4t TR 2020'!E24</f>
        <v>30580.21</v>
      </c>
      <c r="F24" s="68">
        <f t="shared" si="1"/>
        <v>1.4428258740916978E-2</v>
      </c>
      <c r="G24" s="82">
        <f>'CONTRACTACIO 1r TR 2020'!G24+'CONTRACTACIO 2n TR 2020'!G24+'CONTRACTACIO 3r TR 2020'!G24+'CONTRACTACIO 4t TR 2020'!G24</f>
        <v>3</v>
      </c>
      <c r="H24" s="67">
        <f t="shared" si="2"/>
        <v>4.9180327868852458E-2</v>
      </c>
      <c r="I24" s="78">
        <f>'CONTRACTACIO 1r TR 2020'!I24+'CONTRACTACIO 2n TR 2020'!I24+'CONTRACTACIO 3r TR 2020'!I24+'CONTRACTACIO 4t TR 2020'!I24</f>
        <v>28172.727272727272</v>
      </c>
      <c r="J24" s="79">
        <f>'CONTRACTACIO 1r TR 2020'!J24+'CONTRACTACIO 2n TR 2020'!J24+'CONTRACTACIO 3r TR 2020'!J24+'CONTRACTACIO 4t TR 2020'!J24</f>
        <v>34089</v>
      </c>
      <c r="K24" s="68">
        <f t="shared" si="3"/>
        <v>1.3047496131737278E-2</v>
      </c>
      <c r="L24" s="82">
        <f>'CONTRACTACIO 1r TR 2020'!L24+'CONTRACTACIO 2n TR 2020'!L24+'CONTRACTACIO 3r TR 2020'!L24+'CONTRACTACIO 4t TR 2020'!L24</f>
        <v>2</v>
      </c>
      <c r="M24" s="67">
        <f t="shared" si="4"/>
        <v>0.2</v>
      </c>
      <c r="N24" s="78">
        <f>'CONTRACTACIO 1r TR 2020'!N24+'CONTRACTACIO 2n TR 2020'!N24+'CONTRACTACIO 3r TR 2020'!N24+'CONTRACTACIO 4t TR 2020'!N24</f>
        <v>25272.900826446283</v>
      </c>
      <c r="O24" s="79">
        <f>'CONTRACTACIO 1r TR 2020'!O24+'CONTRACTACIO 2n TR 2020'!O24+'CONTRACTACIO 3r TR 2020'!O24+'CONTRACTACIO 4t TR 2020'!O24</f>
        <v>30580.21</v>
      </c>
      <c r="P24" s="68">
        <f t="shared" si="5"/>
        <v>4.1105716788872801E-2</v>
      </c>
      <c r="Q24" s="82">
        <f>'CONTRACTACIO 1r TR 2020'!Q24+'CONTRACTACIO 2n TR 2020'!Q24+'CONTRACTACIO 3r TR 2020'!Q24+'CONTRACTACIO 4t TR 2020'!Q24</f>
        <v>0</v>
      </c>
      <c r="R24" s="67" t="str">
        <f t="shared" si="6"/>
        <v/>
      </c>
      <c r="S24" s="78">
        <f>'CONTRACTACIO 1r TR 2020'!S24+'CONTRACTACIO 2n TR 2020'!S24+'CONTRACTACIO 3r TR 2020'!S24+'CONTRACTACIO 4t TR 2020'!S24</f>
        <v>0</v>
      </c>
      <c r="T24" s="79">
        <f>'CONTRACTACIO 1r TR 2020'!T24+'CONTRACTACIO 2n TR 2020'!T24+'CONTRACTACIO 3r TR 2020'!T24+'CONTRACTACIO 4t TR 2020'!T24</f>
        <v>0</v>
      </c>
      <c r="U24" s="68" t="str">
        <f t="shared" si="7"/>
        <v/>
      </c>
      <c r="V24" s="82">
        <f>'CONTRACTACIO 1r TR 2020'!AA24+'CONTRACTACIO 2n TR 2020'!AA24+'CONTRACTACIO 3r TR 2020'!AA24+'CONTRACTACIO 4t TR 2020'!AA24</f>
        <v>0</v>
      </c>
      <c r="W24" s="67" t="str">
        <f t="shared" si="8"/>
        <v/>
      </c>
      <c r="X24" s="78">
        <f>'CONTRACTACIO 1r TR 2020'!AC24+'CONTRACTACIO 2n TR 2020'!AC24+'CONTRACTACIO 3r TR 2020'!AC24+'CONTRACTACIO 4t TR 2020'!AC24</f>
        <v>0</v>
      </c>
      <c r="Y24" s="79">
        <f>'CONTRACTACIO 1r TR 2020'!AD24+'CONTRACTACIO 2n TR 2020'!AD24+'CONTRACTACIO 3r TR 2020'!AD24+'CONTRACTACIO 4t TR 2020'!AD24</f>
        <v>0</v>
      </c>
      <c r="Z24" s="68" t="str">
        <f t="shared" si="9"/>
        <v/>
      </c>
      <c r="AA24" s="82">
        <f>'CONTRACTACIO 1r TR 2020'!V24+'CONTRACTACIO 2n TR 2020'!V24+'CONTRACTACIO 3r TR 2020'!V24+'CONTRACTACIO 4t TR 2020'!V24</f>
        <v>0</v>
      </c>
      <c r="AB24" s="20" t="str">
        <f t="shared" si="10"/>
        <v/>
      </c>
      <c r="AC24" s="78">
        <f>'CONTRACTACIO 1r TR 2020'!X24+'CONTRACTACIO 2n TR 2020'!X24+'CONTRACTACIO 3r TR 2020'!X24+'CONTRACTACIO 4t TR 2020'!X24</f>
        <v>0</v>
      </c>
      <c r="AD24" s="79">
        <f>'CONTRACTACIO 1r TR 2020'!Y24+'CONTRACTACIO 2n TR 2020'!Y24+'CONTRACTACIO 3r TR 2020'!Y24+'CONTRACTACIO 4t TR 2020'!Y24</f>
        <v>0</v>
      </c>
      <c r="AE24" s="68" t="str">
        <f t="shared" si="11"/>
        <v/>
      </c>
    </row>
    <row r="25" spans="1:31" ht="33" customHeight="1" thickBot="1" x14ac:dyDescent="0.3">
      <c r="A25" s="83" t="s">
        <v>0</v>
      </c>
      <c r="B25" s="16">
        <f t="shared" ref="B25:AE25" si="12">SUM(B13:B24)</f>
        <v>7</v>
      </c>
      <c r="C25" s="17">
        <f t="shared" si="12"/>
        <v>1</v>
      </c>
      <c r="D25" s="18">
        <f t="shared" si="12"/>
        <v>1753999.6627272726</v>
      </c>
      <c r="E25" s="18">
        <f t="shared" si="12"/>
        <v>2119466.4268999998</v>
      </c>
      <c r="F25" s="19">
        <f t="shared" si="12"/>
        <v>1</v>
      </c>
      <c r="G25" s="16">
        <f t="shared" si="12"/>
        <v>61</v>
      </c>
      <c r="H25" s="17">
        <f t="shared" si="12"/>
        <v>1</v>
      </c>
      <c r="I25" s="18">
        <f t="shared" si="12"/>
        <v>2159243.9643801651</v>
      </c>
      <c r="J25" s="18">
        <f t="shared" si="12"/>
        <v>2612685.1969000003</v>
      </c>
      <c r="K25" s="19">
        <f t="shared" si="12"/>
        <v>0.99999999999999989</v>
      </c>
      <c r="L25" s="16">
        <f t="shared" si="12"/>
        <v>10</v>
      </c>
      <c r="M25" s="17">
        <f t="shared" si="12"/>
        <v>1</v>
      </c>
      <c r="N25" s="18">
        <f t="shared" si="12"/>
        <v>614826.90975206601</v>
      </c>
      <c r="O25" s="18">
        <f t="shared" si="12"/>
        <v>743940.56079999986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" customHeight="1" x14ac:dyDescent="0.25">
      <c r="B26" s="26"/>
      <c r="H26" s="26"/>
      <c r="N26" s="26"/>
    </row>
    <row r="27" spans="1:31" s="49" customFormat="1" ht="34.15" hidden="1" customHeight="1" x14ac:dyDescent="0.3">
      <c r="A27" s="133" t="s">
        <v>59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3">
      <c r="A28" s="134" t="s">
        <v>54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.6" customHeight="1" x14ac:dyDescent="0.25">
      <c r="A29" s="129" t="s">
        <v>36</v>
      </c>
      <c r="B29" s="129"/>
      <c r="C29" s="129"/>
      <c r="D29" s="129"/>
      <c r="E29" s="129"/>
      <c r="F29" s="129"/>
      <c r="G29" s="129"/>
      <c r="H29" s="129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" customHeight="1" thickBot="1" x14ac:dyDescent="0.3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48"/>
      <c r="W30" s="48"/>
      <c r="X30" s="48"/>
      <c r="Y30" s="49"/>
      <c r="Z30" s="49"/>
      <c r="AA30" s="49"/>
      <c r="AB30" s="49"/>
      <c r="AC30" s="48"/>
      <c r="AD30" s="48"/>
      <c r="AE30" s="48"/>
    </row>
    <row r="31" spans="1:31" s="54" customFormat="1" ht="18" customHeight="1" x14ac:dyDescent="0.25">
      <c r="A31" s="158" t="s">
        <v>10</v>
      </c>
      <c r="B31" s="161" t="s">
        <v>17</v>
      </c>
      <c r="C31" s="162"/>
      <c r="D31" s="162"/>
      <c r="E31" s="162"/>
      <c r="F31" s="163"/>
      <c r="G31" s="25"/>
      <c r="H31" s="55"/>
      <c r="I31" s="55"/>
      <c r="J31" s="167" t="s">
        <v>15</v>
      </c>
      <c r="K31" s="168"/>
      <c r="L31" s="161" t="s">
        <v>16</v>
      </c>
      <c r="M31" s="162"/>
      <c r="N31" s="162"/>
      <c r="O31" s="162"/>
      <c r="P31" s="163"/>
      <c r="Q31" s="50"/>
      <c r="R31" s="73"/>
      <c r="S31" s="47"/>
      <c r="T31" s="47"/>
      <c r="U31" s="47"/>
      <c r="V31" s="50"/>
      <c r="W31" s="50"/>
      <c r="X31" s="73"/>
      <c r="Y31" s="49"/>
      <c r="Z31" s="49"/>
      <c r="AA31" s="49"/>
      <c r="AB31" s="49"/>
      <c r="AC31" s="50"/>
      <c r="AD31" s="50"/>
      <c r="AE31" s="73"/>
    </row>
    <row r="32" spans="1:31" s="55" customFormat="1" ht="18" customHeight="1" thickBot="1" x14ac:dyDescent="0.3">
      <c r="A32" s="159"/>
      <c r="B32" s="164"/>
      <c r="C32" s="165"/>
      <c r="D32" s="165"/>
      <c r="E32" s="165"/>
      <c r="F32" s="166"/>
      <c r="G32" s="25"/>
      <c r="J32" s="169"/>
      <c r="K32" s="170"/>
      <c r="L32" s="173"/>
      <c r="M32" s="174"/>
      <c r="N32" s="174"/>
      <c r="O32" s="174"/>
      <c r="P32" s="175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55" customFormat="1" ht="40.15" customHeight="1" thickBot="1" x14ac:dyDescent="0.3">
      <c r="A33" s="160"/>
      <c r="B33" s="56" t="s">
        <v>14</v>
      </c>
      <c r="C33" s="35" t="s">
        <v>8</v>
      </c>
      <c r="D33" s="36" t="s">
        <v>55</v>
      </c>
      <c r="E33" s="37" t="s">
        <v>56</v>
      </c>
      <c r="F33" s="57" t="s">
        <v>9</v>
      </c>
      <c r="G33" s="25"/>
      <c r="H33" s="25"/>
      <c r="I33" s="25"/>
      <c r="J33" s="171"/>
      <c r="K33" s="172"/>
      <c r="L33" s="56" t="s">
        <v>14</v>
      </c>
      <c r="M33" s="35" t="s">
        <v>8</v>
      </c>
      <c r="N33" s="36" t="s">
        <v>55</v>
      </c>
      <c r="O33" s="37" t="s">
        <v>56</v>
      </c>
      <c r="P33" s="57" t="s">
        <v>9</v>
      </c>
      <c r="Q33" s="50"/>
      <c r="R33" s="73"/>
      <c r="S33" s="47"/>
      <c r="T33" s="47"/>
      <c r="U33" s="47"/>
      <c r="V33" s="50"/>
      <c r="W33" s="50"/>
      <c r="X33" s="73"/>
      <c r="AC33" s="50"/>
      <c r="AD33" s="50"/>
      <c r="AE33" s="73"/>
    </row>
    <row r="34" spans="1:33" s="25" customFormat="1" ht="47.45" customHeight="1" x14ac:dyDescent="0.25">
      <c r="A34" s="41" t="s">
        <v>25</v>
      </c>
      <c r="B34" s="9">
        <f t="shared" ref="B34:B43" si="13">B13+G13+L13+Q13+V13+AA13</f>
        <v>24</v>
      </c>
      <c r="C34" s="8">
        <f t="shared" ref="C34:C40" si="14">IF(B34,B34/$B$46,"")</f>
        <v>0.30769230769230771</v>
      </c>
      <c r="D34" s="10">
        <f t="shared" ref="D34:D43" si="15">D13+I13+N13+S13+X13+AC13</f>
        <v>3446242.7366115702</v>
      </c>
      <c r="E34" s="11">
        <f t="shared" ref="E34:E43" si="16">E13+J13+O13+T13+Y13+AD13</f>
        <v>4169953.7112999996</v>
      </c>
      <c r="F34" s="21">
        <f t="shared" ref="F34:F40" si="17">IF(E34,E34/$E$46,"")</f>
        <v>0.76148347594053412</v>
      </c>
      <c r="J34" s="107" t="s">
        <v>3</v>
      </c>
      <c r="K34" s="108"/>
      <c r="L34" s="58">
        <f>B25</f>
        <v>7</v>
      </c>
      <c r="M34" s="8">
        <f t="shared" ref="M34:M39" si="18">IF(L34,L34/$L$40,"")</f>
        <v>8.9743589743589744E-2</v>
      </c>
      <c r="N34" s="59">
        <f>D25</f>
        <v>1753999.6627272726</v>
      </c>
      <c r="O34" s="59">
        <f>E25</f>
        <v>2119466.4268999998</v>
      </c>
      <c r="P34" s="60">
        <f t="shared" ref="P34:P39" si="19">IF(O34,O34/$O$40,"")</f>
        <v>0.38703994663574415</v>
      </c>
    </row>
    <row r="35" spans="1:33" s="25" customFormat="1" ht="30" customHeight="1" x14ac:dyDescent="0.25">
      <c r="A35" s="43" t="s">
        <v>18</v>
      </c>
      <c r="B35" s="12">
        <f t="shared" si="13"/>
        <v>8</v>
      </c>
      <c r="C35" s="8">
        <f t="shared" si="14"/>
        <v>0.10256410256410256</v>
      </c>
      <c r="D35" s="13">
        <f t="shared" si="15"/>
        <v>508281.41834710742</v>
      </c>
      <c r="E35" s="14">
        <f t="shared" si="16"/>
        <v>615020.51619999995</v>
      </c>
      <c r="F35" s="21">
        <f t="shared" si="17"/>
        <v>0.11231011010544634</v>
      </c>
      <c r="J35" s="103" t="s">
        <v>1</v>
      </c>
      <c r="K35" s="104"/>
      <c r="L35" s="61">
        <f>G25</f>
        <v>61</v>
      </c>
      <c r="M35" s="8">
        <f t="shared" si="18"/>
        <v>0.78205128205128205</v>
      </c>
      <c r="N35" s="62">
        <f>I25</f>
        <v>2159243.9643801651</v>
      </c>
      <c r="O35" s="62">
        <f>J25</f>
        <v>2612685.1969000003</v>
      </c>
      <c r="P35" s="60">
        <f t="shared" si="19"/>
        <v>0.47710759951183024</v>
      </c>
    </row>
    <row r="36" spans="1:33" s="25" customFormat="1" ht="30" customHeight="1" x14ac:dyDescent="0.25">
      <c r="A36" s="43" t="s">
        <v>19</v>
      </c>
      <c r="B36" s="12">
        <f t="shared" si="13"/>
        <v>1</v>
      </c>
      <c r="C36" s="8">
        <f t="shared" si="14"/>
        <v>1.282051282051282E-2</v>
      </c>
      <c r="D36" s="13">
        <f t="shared" si="15"/>
        <v>6823.3884297520653</v>
      </c>
      <c r="E36" s="14">
        <f t="shared" si="16"/>
        <v>8256.2999999999993</v>
      </c>
      <c r="F36" s="21">
        <f t="shared" si="17"/>
        <v>1.5076992354545399E-3</v>
      </c>
      <c r="J36" s="103" t="s">
        <v>2</v>
      </c>
      <c r="K36" s="104"/>
      <c r="L36" s="61">
        <f>L25</f>
        <v>10</v>
      </c>
      <c r="M36" s="8">
        <f t="shared" si="18"/>
        <v>0.12820512820512819</v>
      </c>
      <c r="N36" s="62">
        <f>N25</f>
        <v>614826.90975206601</v>
      </c>
      <c r="O36" s="62">
        <f>O25</f>
        <v>743940.56079999986</v>
      </c>
      <c r="P36" s="60">
        <f t="shared" si="19"/>
        <v>0.13585245385242556</v>
      </c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3" t="s">
        <v>34</v>
      </c>
      <c r="K37" s="104"/>
      <c r="L37" s="61">
        <f>Q25</f>
        <v>0</v>
      </c>
      <c r="M37" s="8" t="str">
        <f t="shared" si="18"/>
        <v/>
      </c>
      <c r="N37" s="62">
        <f>S25</f>
        <v>0</v>
      </c>
      <c r="O37" s="62">
        <f>T25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3" t="s">
        <v>5</v>
      </c>
      <c r="K38" s="104"/>
      <c r="L38" s="61">
        <f>AA25</f>
        <v>0</v>
      </c>
      <c r="M38" s="8" t="str">
        <f t="shared" si="18"/>
        <v/>
      </c>
      <c r="N38" s="62">
        <f>AC25</f>
        <v>0</v>
      </c>
      <c r="O38" s="62">
        <f>AD25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13"/>
        <v>16</v>
      </c>
      <c r="C39" s="8">
        <f t="shared" si="14"/>
        <v>0.20512820512820512</v>
      </c>
      <c r="D39" s="13">
        <f t="shared" si="15"/>
        <v>298441.51413223136</v>
      </c>
      <c r="E39" s="22">
        <f t="shared" si="16"/>
        <v>358241.06709999999</v>
      </c>
      <c r="F39" s="21">
        <f t="shared" si="17"/>
        <v>6.5419108193148084E-2</v>
      </c>
      <c r="G39" s="25"/>
      <c r="H39" s="25"/>
      <c r="I39" s="25"/>
      <c r="J39" s="103" t="s">
        <v>4</v>
      </c>
      <c r="K39" s="104"/>
      <c r="L39" s="61">
        <f>V25</f>
        <v>0</v>
      </c>
      <c r="M39" s="8" t="str">
        <f t="shared" si="18"/>
        <v/>
      </c>
      <c r="N39" s="62">
        <f>X25</f>
        <v>0</v>
      </c>
      <c r="O39" s="62">
        <f>Y25</f>
        <v>0</v>
      </c>
      <c r="P39" s="60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13"/>
        <v>2</v>
      </c>
      <c r="C40" s="8">
        <f t="shared" si="14"/>
        <v>2.564102564102564E-2</v>
      </c>
      <c r="D40" s="13">
        <f t="shared" si="15"/>
        <v>80000</v>
      </c>
      <c r="E40" s="23">
        <f t="shared" si="16"/>
        <v>96800</v>
      </c>
      <c r="F40" s="21">
        <f t="shared" si="17"/>
        <v>1.7676839018930936E-2</v>
      </c>
      <c r="G40" s="25"/>
      <c r="H40" s="25"/>
      <c r="I40" s="25"/>
      <c r="J40" s="105" t="s">
        <v>0</v>
      </c>
      <c r="K40" s="106"/>
      <c r="L40" s="84">
        <f>SUM(L34:L39)</f>
        <v>78</v>
      </c>
      <c r="M40" s="17">
        <f>SUM(M34:M39)</f>
        <v>1</v>
      </c>
      <c r="N40" s="85">
        <f>SUM(N34:N39)</f>
        <v>4528070.5368595039</v>
      </c>
      <c r="O40" s="86">
        <f>SUM(O34:O39)</f>
        <v>5476092.1846000003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13"/>
        <v>21</v>
      </c>
      <c r="C41" s="8">
        <f>IF(B41,B41/$B$46,"")</f>
        <v>0.26923076923076922</v>
      </c>
      <c r="D41" s="13">
        <f t="shared" si="15"/>
        <v>109562.95041322315</v>
      </c>
      <c r="E41" s="23">
        <f t="shared" si="16"/>
        <v>132571.16999999998</v>
      </c>
      <c r="F41" s="21">
        <f>IF(E41,E41/$E$46,"")</f>
        <v>2.4209082961170723E-2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3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3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5">
      <c r="A43" s="81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90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25">
      <c r="A44" s="95" t="s">
        <v>53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7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25">
      <c r="A45" s="95" t="s">
        <v>63</v>
      </c>
      <c r="B45" s="12">
        <f t="shared" ref="B45" si="23">B24+G24+L24+Q24+V24+AA24</f>
        <v>6</v>
      </c>
      <c r="C45" s="8">
        <f>IF(B45,B45/$B$46,"")</f>
        <v>7.6923076923076927E-2</v>
      </c>
      <c r="D45" s="13">
        <f t="shared" ref="D45" si="24">D24+I24+N24+S24+X24+AC24</f>
        <v>78718.528925619845</v>
      </c>
      <c r="E45" s="14">
        <f t="shared" ref="E45" si="25">E24+J24+O24+T24+Y24+AD24</f>
        <v>95249.42</v>
      </c>
      <c r="F45" s="21">
        <f>IF(E45,E45/$E$46,"")</f>
        <v>1.7393684545315501E-2</v>
      </c>
      <c r="G45" s="25"/>
      <c r="H45" s="25"/>
      <c r="I45" s="25"/>
      <c r="J45" s="50"/>
      <c r="K45" s="50"/>
      <c r="L45" s="73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4" customFormat="1" ht="30" customHeight="1" thickBot="1" x14ac:dyDescent="0.4">
      <c r="A46" s="65" t="s">
        <v>0</v>
      </c>
      <c r="B46" s="16">
        <f>SUM(B34:B45)</f>
        <v>78</v>
      </c>
      <c r="C46" s="17">
        <f>SUM(C34:C45)</f>
        <v>1</v>
      </c>
      <c r="D46" s="18">
        <f>SUM(D34:D45)</f>
        <v>4528070.5368595039</v>
      </c>
      <c r="E46" s="18">
        <f>SUM(E34:E45)</f>
        <v>5476092.1845999984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3"/>
      <c r="S46" s="47"/>
      <c r="T46" s="47"/>
      <c r="U46" s="47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s="54" customFormat="1" ht="30" customHeight="1" x14ac:dyDescent="0.35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6"/>
      <c r="V47" s="50"/>
      <c r="W47" s="50"/>
      <c r="X47" s="73"/>
      <c r="Y47" s="49"/>
      <c r="Z47" s="49"/>
      <c r="AA47" s="49"/>
      <c r="AB47" s="49"/>
      <c r="AC47" s="50"/>
      <c r="AD47" s="50"/>
      <c r="AE47" s="73"/>
    </row>
    <row r="48" spans="1:33" ht="36" customHeight="1" x14ac:dyDescent="0.3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5">
      <c r="B49" s="26"/>
      <c r="H49" s="26"/>
      <c r="N49" s="26"/>
    </row>
    <row r="50" spans="2:14" s="25" customFormat="1" ht="14.45" x14ac:dyDescent="0.35">
      <c r="B50" s="26"/>
      <c r="H50" s="26"/>
      <c r="N50" s="26"/>
    </row>
    <row r="51" spans="2:14" s="25" customFormat="1" ht="14.45" x14ac:dyDescent="0.35">
      <c r="B51" s="26"/>
      <c r="H51" s="26"/>
      <c r="N51" s="26"/>
    </row>
    <row r="52" spans="2:14" s="25" customFormat="1" ht="14.45" x14ac:dyDescent="0.35">
      <c r="B52" s="26"/>
      <c r="H52" s="26"/>
      <c r="N52" s="26"/>
    </row>
    <row r="53" spans="2:14" s="25" customFormat="1" ht="14.45" x14ac:dyDescent="0.35">
      <c r="B53" s="26"/>
      <c r="H53" s="26"/>
      <c r="N53" s="26"/>
    </row>
    <row r="54" spans="2:14" s="25" customFormat="1" ht="14.45" x14ac:dyDescent="0.35">
      <c r="B54" s="26"/>
      <c r="H54" s="26"/>
      <c r="N54" s="26"/>
    </row>
    <row r="55" spans="2:14" s="25" customFormat="1" ht="14.45" x14ac:dyDescent="0.35">
      <c r="B55" s="26"/>
      <c r="H55" s="26"/>
      <c r="N55" s="26"/>
    </row>
    <row r="56" spans="2:14" s="25" customFormat="1" ht="14.45" x14ac:dyDescent="0.35">
      <c r="B56" s="26"/>
      <c r="H56" s="26"/>
      <c r="N56" s="26"/>
    </row>
    <row r="57" spans="2:14" s="25" customFormat="1" ht="14.45" x14ac:dyDescent="0.35">
      <c r="B57" s="26"/>
      <c r="H57" s="26"/>
      <c r="N57" s="26"/>
    </row>
    <row r="58" spans="2:14" s="25" customFormat="1" ht="14.45" x14ac:dyDescent="0.35">
      <c r="B58" s="26"/>
      <c r="H58" s="26"/>
      <c r="N58" s="26"/>
    </row>
    <row r="59" spans="2:14" s="25" customFormat="1" ht="14.45" x14ac:dyDescent="0.35">
      <c r="B59" s="26"/>
      <c r="H59" s="26"/>
      <c r="N59" s="26"/>
    </row>
    <row r="60" spans="2:14" s="25" customFormat="1" ht="14.45" x14ac:dyDescent="0.35">
      <c r="B60" s="26"/>
      <c r="H60" s="26"/>
      <c r="N60" s="26"/>
    </row>
    <row r="61" spans="2:14" s="25" customFormat="1" ht="14.45" x14ac:dyDescent="0.35">
      <c r="B61" s="26"/>
      <c r="H61" s="26"/>
      <c r="N61" s="26"/>
    </row>
    <row r="62" spans="2:14" s="25" customFormat="1" ht="14.45" x14ac:dyDescent="0.35">
      <c r="B62" s="26"/>
      <c r="H62" s="26"/>
      <c r="N62" s="26"/>
    </row>
    <row r="63" spans="2:14" s="25" customFormat="1" ht="14.45" x14ac:dyDescent="0.35">
      <c r="B63" s="26"/>
      <c r="H63" s="26"/>
      <c r="N63" s="26"/>
    </row>
    <row r="64" spans="2:14" s="25" customFormat="1" ht="14.45" x14ac:dyDescent="0.35">
      <c r="B64" s="26"/>
      <c r="H64" s="26"/>
      <c r="N64" s="26"/>
    </row>
    <row r="65" spans="2:14" s="25" customFormat="1" ht="14.45" x14ac:dyDescent="0.35">
      <c r="B65" s="26"/>
      <c r="H65" s="26"/>
      <c r="N65" s="26"/>
    </row>
    <row r="66" spans="2:14" s="25" customFormat="1" ht="14.45" x14ac:dyDescent="0.35">
      <c r="B66" s="26"/>
      <c r="H66" s="26"/>
      <c r="N66" s="26"/>
    </row>
    <row r="67" spans="2:14" s="25" customFormat="1" ht="14.45" x14ac:dyDescent="0.35">
      <c r="B67" s="26"/>
      <c r="H67" s="26"/>
      <c r="N67" s="26"/>
    </row>
    <row r="68" spans="2:14" s="25" customFormat="1" ht="14.45" x14ac:dyDescent="0.35">
      <c r="B68" s="26"/>
      <c r="H68" s="26"/>
      <c r="N68" s="26"/>
    </row>
    <row r="69" spans="2:14" s="25" customFormat="1" ht="14.45" x14ac:dyDescent="0.35">
      <c r="B69" s="26"/>
      <c r="H69" s="26"/>
      <c r="N69" s="26"/>
    </row>
    <row r="70" spans="2:14" s="25" customFormat="1" ht="14.45" x14ac:dyDescent="0.35">
      <c r="B70" s="26"/>
      <c r="H70" s="26"/>
      <c r="N70" s="26"/>
    </row>
    <row r="71" spans="2:14" s="25" customFormat="1" ht="14.45" x14ac:dyDescent="0.3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H100" s="26"/>
      <c r="N100" s="26"/>
    </row>
    <row r="101" spans="1:21" s="25" customFormat="1" x14ac:dyDescent="0.25">
      <c r="B101" s="26"/>
      <c r="H101" s="26"/>
      <c r="N101" s="26"/>
    </row>
    <row r="102" spans="1:21" s="25" customFormat="1" x14ac:dyDescent="0.25">
      <c r="B102" s="26"/>
      <c r="H102" s="26"/>
      <c r="N102" s="26"/>
    </row>
    <row r="103" spans="1:21" s="25" customFormat="1" x14ac:dyDescent="0.25">
      <c r="B103" s="26"/>
      <c r="H103" s="26"/>
      <c r="N103" s="26"/>
    </row>
    <row r="104" spans="1:21" s="25" customFormat="1" x14ac:dyDescent="0.25">
      <c r="B104" s="26"/>
      <c r="H104" s="26"/>
      <c r="N104" s="26"/>
    </row>
    <row r="105" spans="1:21" s="25" customFormat="1" x14ac:dyDescent="0.25">
      <c r="B105" s="26"/>
      <c r="H105" s="26"/>
      <c r="N105" s="26"/>
    </row>
    <row r="106" spans="1:21" s="25" customFormat="1" x14ac:dyDescent="0.25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</row>
    <row r="107" spans="1:21" s="25" customFormat="1" x14ac:dyDescent="0.25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1:21" s="25" customFormat="1" x14ac:dyDescent="0.25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  <row r="109" spans="1:21" s="25" customFormat="1" x14ac:dyDescent="0.25">
      <c r="A109" s="27"/>
      <c r="B109" s="63"/>
      <c r="C109" s="27"/>
      <c r="D109" s="27"/>
      <c r="E109" s="27"/>
      <c r="F109" s="27"/>
      <c r="G109" s="27"/>
      <c r="H109" s="63"/>
      <c r="I109" s="27"/>
      <c r="J109" s="27"/>
      <c r="K109" s="27"/>
      <c r="L109" s="27"/>
      <c r="M109" s="27"/>
      <c r="N109" s="63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2020</vt:lpstr>
      <vt:lpstr>CONTRACTACIO 2n TR 2020</vt:lpstr>
      <vt:lpstr>CONTRACTACIO 3r TR 2020</vt:lpstr>
      <vt:lpstr>CONTRACTACIO 4t TR 2020</vt:lpstr>
      <vt:lpstr>2020 - CONTRACTACIÓ ANUAL</vt:lpstr>
      <vt:lpstr>'2020 - CONTRACTACIÓ ANUAL'!Àrea_d'impressió</vt:lpstr>
      <vt:lpstr>'CONTRACTACIO 1r TR 2020'!Àrea_d'impressió</vt:lpstr>
      <vt:lpstr>'CONTRACTACIO 2n TR 2020'!Àrea_d'impressió</vt:lpstr>
      <vt:lpstr>'CONTRACTACIO 3r TR 2020'!Àrea_d'impressió</vt:lpstr>
      <vt:lpstr>'CONTRACTACIO 4t TR 2020'!Àrea_d'impressió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2021-09-06T11:23:45Z</dcterms:modified>
</cp:coreProperties>
</file>