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20" yWindow="15" windowWidth="15465" windowHeight="10905" tabRatio="789" activeTab="1"/>
  </bookViews>
  <sheets>
    <sheet name="GLOBAL" sheetId="8" r:id="rId1"/>
    <sheet name="Desglossament despesa 2022" sheetId="20" r:id="rId2"/>
    <sheet name="Resum despesa 2022" sheetId="19" r:id="rId3"/>
    <sheet name="Desglossament despesa 2021" sheetId="18" r:id="rId4"/>
    <sheet name="Resum despesa 2021" sheetId="17" r:id="rId5"/>
    <sheet name="Resum despesa 2020" sheetId="16" r:id="rId6"/>
    <sheet name="Desglossament despesa 2020" sheetId="15" r:id="rId7"/>
    <sheet name="Resum despesa 2019" sheetId="14" r:id="rId8"/>
    <sheet name="Desglossament despesa 2019" sheetId="13" r:id="rId9"/>
    <sheet name="Resum despesa 2018" sheetId="11" r:id="rId10"/>
    <sheet name="Desglossament despesa 2018" sheetId="12" r:id="rId11"/>
    <sheet name="Resum despesa 2017" sheetId="10" r:id="rId12"/>
    <sheet name="Desglossament despesa 2017" sheetId="9" r:id="rId13"/>
    <sheet name="Resum despeses 2016" sheetId="6" r:id="rId14"/>
    <sheet name="Desglossament despesa 2016" sheetId="7" r:id="rId15"/>
    <sheet name="Resum despeses 2015" sheetId="5" r:id="rId16"/>
    <sheet name="Desglossament despesa 2015" sheetId="3" r:id="rId17"/>
  </sheets>
  <definedNames>
    <definedName name="_xlnm.Print_Area" localSheetId="16">'Desglossament despesa 2015'!$A$2:$C$48</definedName>
    <definedName name="_xlnm.Print_Area" localSheetId="15">'Resum despeses 2015'!$A$1:$C$11</definedName>
  </definedNames>
  <calcPr calcId="145621"/>
</workbook>
</file>

<file path=xl/calcChain.xml><?xml version="1.0" encoding="utf-8"?>
<calcChain xmlns="http://schemas.openxmlformats.org/spreadsheetml/2006/main">
  <c r="C77" i="8" l="1"/>
  <c r="C12" i="20"/>
  <c r="C3" i="20" l="1"/>
  <c r="C6" i="20"/>
  <c r="O26" i="20"/>
  <c r="C9" i="20"/>
  <c r="C2" i="20" l="1"/>
  <c r="C2" i="18"/>
  <c r="C14" i="19" l="1"/>
  <c r="C35" i="18" l="1"/>
  <c r="C31" i="18"/>
  <c r="C25" i="18"/>
  <c r="C12" i="17" l="1"/>
  <c r="C21" i="18"/>
  <c r="C39" i="18" l="1"/>
  <c r="C17" i="18" l="1"/>
  <c r="C3" i="18" l="1"/>
  <c r="C14" i="18"/>
  <c r="C10" i="18"/>
  <c r="C7" i="18"/>
  <c r="C15" i="14" l="1"/>
  <c r="C7" i="16"/>
  <c r="C3" i="15"/>
  <c r="C3" i="13"/>
  <c r="C17" i="15"/>
  <c r="C14" i="15"/>
  <c r="C10" i="15"/>
  <c r="C6" i="15"/>
  <c r="C2" i="15" l="1"/>
  <c r="C54" i="13"/>
  <c r="C50" i="13"/>
  <c r="C45" i="13" l="1"/>
  <c r="C40" i="13"/>
  <c r="C36" i="13"/>
  <c r="C32" i="13"/>
  <c r="C9" i="10" l="1"/>
  <c r="C29" i="9"/>
  <c r="C25" i="9"/>
  <c r="C21" i="9"/>
  <c r="C17" i="9"/>
  <c r="C13" i="9"/>
  <c r="C5" i="9" s="1"/>
  <c r="C9" i="9"/>
  <c r="C27" i="12" l="1"/>
  <c r="C69" i="12"/>
  <c r="C59" i="12"/>
  <c r="C51" i="12"/>
  <c r="C74" i="12"/>
  <c r="C55" i="12"/>
  <c r="C40" i="12"/>
  <c r="C13" i="12"/>
  <c r="C22" i="12"/>
  <c r="C37" i="12"/>
  <c r="C9" i="12"/>
  <c r="C36" i="12" l="1"/>
  <c r="C18" i="12"/>
  <c r="C6" i="12"/>
  <c r="C29" i="13"/>
  <c r="C24" i="13"/>
  <c r="C16" i="13"/>
  <c r="C20" i="13"/>
  <c r="C12" i="13"/>
  <c r="C8" i="13"/>
  <c r="C2" i="13" l="1"/>
  <c r="C91" i="12"/>
  <c r="C88" i="12"/>
  <c r="C84" i="12"/>
  <c r="C79" i="12"/>
  <c r="C23" i="11"/>
  <c r="C63" i="12" l="1"/>
  <c r="C47" i="12"/>
  <c r="C45" i="12"/>
  <c r="C44" i="12" s="1"/>
  <c r="C32" i="12"/>
  <c r="C5" i="12" l="1"/>
  <c r="C6" i="9"/>
  <c r="C8" i="6" l="1"/>
  <c r="C4" i="7"/>
  <c r="C11" i="5" l="1"/>
  <c r="C44" i="3"/>
  <c r="C40" i="3"/>
  <c r="C32" i="3"/>
  <c r="C26" i="3"/>
  <c r="C24" i="3"/>
  <c r="C19" i="3"/>
  <c r="C14" i="3"/>
  <c r="C9" i="3"/>
  <c r="C4" i="3"/>
  <c r="C29" i="7"/>
  <c r="C26" i="7"/>
  <c r="C11" i="7"/>
  <c r="C14" i="7"/>
  <c r="C19" i="7"/>
  <c r="C3" i="7" l="1"/>
  <c r="C3" i="3"/>
</calcChain>
</file>

<file path=xl/sharedStrings.xml><?xml version="1.0" encoding="utf-8"?>
<sst xmlns="http://schemas.openxmlformats.org/spreadsheetml/2006/main" count="656" uniqueCount="185">
  <si>
    <t>Data</t>
  </si>
  <si>
    <t>Handling</t>
  </si>
  <si>
    <t>Servei de handling</t>
  </si>
  <si>
    <t>Minibus per trasllada delegació dies 7 i 8 d'octubre</t>
  </si>
  <si>
    <t>Cotxe lloguer</t>
  </si>
  <si>
    <t>DESPESES VIATGES  ALCALDESSA</t>
  </si>
  <si>
    <t>Hotel</t>
  </si>
  <si>
    <t>Bitllets</t>
  </si>
  <si>
    <t>PARIS COP 21 I CM CGLU</t>
  </si>
  <si>
    <t>Inscripció Eurocities</t>
  </si>
  <si>
    <t xml:space="preserve">Bitllet </t>
  </si>
  <si>
    <t xml:space="preserve">Bitllets </t>
  </si>
  <si>
    <t>Guia + Transfer grupal</t>
  </si>
  <si>
    <t>TOTAL DESPESESA VIATGES  ALCALDESSA</t>
  </si>
  <si>
    <t xml:space="preserve"> DESPESESA VIATGES  ALCALDESSA</t>
  </si>
  <si>
    <t>COPENHAGUEN-MALMO (EUROCITIES)</t>
  </si>
  <si>
    <t>MADRID ASSISTÈNCIA MARXA ESTATAL CONTRA LA VIOLÈNCIA MASCLISTA</t>
  </si>
  <si>
    <t>MADRID (VISITA MINISTRA PASTOR)</t>
  </si>
  <si>
    <t>MADRID DINAR COLOQUI CLUB SIGLO XXI</t>
  </si>
  <si>
    <t>Taxis</t>
  </si>
  <si>
    <t>Restauració</t>
  </si>
  <si>
    <t>Despeses  Alcaldessa</t>
  </si>
  <si>
    <t>Despeses  alcaldessa</t>
  </si>
  <si>
    <t xml:space="preserve">MADRID (ESMORZAR EUROPA PRESS + REUNIÓ CONGRÉS DELS DIPUTATS) </t>
  </si>
  <si>
    <t>BRUSSEL·LES-TAULA RODONA IMMIGRACIÓ (COMISSIÓ EUROPEA)</t>
  </si>
  <si>
    <t>París COP 21 y CM CGLU</t>
  </si>
  <si>
    <t xml:space="preserve">NOVA YORK (HABITAT III) </t>
  </si>
  <si>
    <t>Tramitació ESTA</t>
  </si>
  <si>
    <t>Taxi</t>
  </si>
  <si>
    <t xml:space="preserve">ALEMANYA (LEIPZIG) AMB MOTIU CRISI REFUGIATS </t>
  </si>
  <si>
    <t>MADRID, EL INTERMEDIO DE LA SEXTA</t>
  </si>
  <si>
    <t>MILÀ, CIMERA DE L'ALIMENTACIÓ</t>
  </si>
  <si>
    <t>MADRID, OBJETIVO LA SEXTA</t>
  </si>
  <si>
    <t xml:space="preserve">MADRID, CELEBRACIÓ DE LA COPA DEL REI </t>
  </si>
  <si>
    <t xml:space="preserve">VENÈCIA, BIENNAL D'ARQUITECTURA </t>
  </si>
  <si>
    <t xml:space="preserve">QUITO-BOGOTÁ-MEDELLÍN, CELEBRACIÓ HABITATIII I CGLU </t>
  </si>
  <si>
    <t>Hotel Quito</t>
  </si>
  <si>
    <t>Hotel Bogotá</t>
  </si>
  <si>
    <t>13-19/10/2016</t>
  </si>
  <si>
    <t>Inscripcions a CGLU (Xarxa mundial de ciutats i governs locals i regionals)</t>
  </si>
  <si>
    <t>MADRID - NOVA AGENDA URBANA DE LES NACIONS UNIDES</t>
  </si>
  <si>
    <t xml:space="preserve"> DESPESA VIATGES  ALCALDESSA</t>
  </si>
  <si>
    <t>22-23/10/2017</t>
  </si>
  <si>
    <t>MADRID - EXCELTUR</t>
  </si>
  <si>
    <t>TOTAL DESPESES VIATGES  ALCALDESSA</t>
  </si>
  <si>
    <t>Trasllats</t>
  </si>
  <si>
    <t xml:space="preserve">Hotel </t>
  </si>
  <si>
    <t>MADRID - Visita Jordi Cuixart, Jordi Sánchez i Joaquim Forn</t>
  </si>
  <si>
    <t>Bitllets (Avió)</t>
  </si>
  <si>
    <t xml:space="preserve">MADRID- Presentació Exposició "No Pasarán" i Reunió Alcaldessa de Madrid </t>
  </si>
  <si>
    <t>02-03/04/2018</t>
  </si>
  <si>
    <t>Bitllets avió</t>
  </si>
  <si>
    <t>15-20/04/2018</t>
  </si>
  <si>
    <t>MADRID - Visita Carme Forcadell i Dolors Bassa</t>
  </si>
  <si>
    <t>Bitllets (Ave)</t>
  </si>
  <si>
    <t>31/05 al 01/06/2018</t>
  </si>
  <si>
    <t>MADRID - Conferència Tribuna del Fòrum Europa</t>
  </si>
  <si>
    <t>10-11/06/2018</t>
  </si>
  <si>
    <t>LONDRES- Entrevista alcalde de Londres i Roda de premsa</t>
  </si>
  <si>
    <t>10-11/07/2018</t>
  </si>
  <si>
    <t>15-17/07/2018</t>
  </si>
  <si>
    <t>MONTEVIDEO - Trobada amb alcalde i altres sobre polítiques d'habitatge</t>
  </si>
  <si>
    <t>MADRID - Congrés dels Diputats</t>
  </si>
  <si>
    <t>PARIS - Paris Fab City</t>
  </si>
  <si>
    <t>NOVA YORK - Sessió de la Global Task Force i Ponència a Local and Regional Governments Forum</t>
  </si>
  <si>
    <t>RIACE-Presentació del llibre "Utopía de la normalidad" i diverses entrevistes</t>
  </si>
  <si>
    <t>2-5/08/2018</t>
  </si>
  <si>
    <t>15-16/09/2018</t>
  </si>
  <si>
    <t>MADRID- Participació programa de televisió "La Sexta Noche"</t>
  </si>
  <si>
    <t>MADRID- Participació programa de televisió "El Objetivo"</t>
  </si>
  <si>
    <t>11-12/11/2018</t>
  </si>
  <si>
    <t>MADRID - Assistència II Foro mundial sobre las Violencias urbanas y educación para la convivencia y la Paz</t>
  </si>
  <si>
    <t>bestreta</t>
  </si>
  <si>
    <t>RIACE - Sessió de la Global Task Force i Ponència a Local and Regional Governments Forum</t>
  </si>
  <si>
    <t>Bestreta</t>
  </si>
  <si>
    <t>5-6/11/2018</t>
  </si>
  <si>
    <t>SARAGOSSA - PARTICIPACIÓ TAULA "POLÍTICAS PÚBLICAS Y FEMINISMO"</t>
  </si>
  <si>
    <t>PARTICIPACIÓ TAULA "POLÍTICAS PÚBLICAS Y FEMINISMO"</t>
  </si>
  <si>
    <t>SARAGOSSA - Participació Taula "Políticas Públicas y Feminismo"</t>
  </si>
  <si>
    <t>SARAGOSSA-  Participació Taula "Políticas Públicas y Feminismo"</t>
  </si>
  <si>
    <t>ROMA - Trobada amb el Papa Francesc i reunió Ciutats Refugi</t>
  </si>
  <si>
    <t>MADRID- Compareixença alcaldessa com a Testimoni del Judici del Procés al Tribunal Suprem</t>
  </si>
  <si>
    <t>MADRID - Entrevista alcaldessa al programa La Sexta Noche</t>
  </si>
  <si>
    <t>BRUSSEL·LES - Participació trobada Xarxa Eurocities</t>
  </si>
  <si>
    <t>MADRID - Diverses entrevistes i Tribunal Suprem</t>
  </si>
  <si>
    <t>19-20/02/2019</t>
  </si>
  <si>
    <t>8-9/01/2019</t>
  </si>
  <si>
    <t>9-10/02/2019</t>
  </si>
  <si>
    <t>28-2 I 01-03/2019</t>
  </si>
  <si>
    <t>10-11/03/2019</t>
  </si>
  <si>
    <t>20-21/03/2019</t>
  </si>
  <si>
    <t>MILÀ - Participació 2on Fòrum sobre el Futur de la Democràcia</t>
  </si>
  <si>
    <t>Bitllet avió</t>
  </si>
  <si>
    <t xml:space="preserve">Bestreta </t>
  </si>
  <si>
    <t>Bitllet</t>
  </si>
  <si>
    <t>04-05/3/2018</t>
  </si>
  <si>
    <t>MADRID - ATRESMEDIA (INTERVENCIONS A EL OBJETIVO DE LA SEXTA Y A ONDA CERO)</t>
  </si>
  <si>
    <t>A CORUÑA - AGENDA URBANA: FORO DEL PLAN DE ACCIÓN</t>
  </si>
  <si>
    <t>23-24/03/2018</t>
  </si>
  <si>
    <t>MADRID - Reunió amb representants grups parlamentaris al Congrés per la reforma de la LAU</t>
  </si>
  <si>
    <t>MADRID - Participació programa La Sexta Noche</t>
  </si>
  <si>
    <t>MADRID - Trobada Open Arms i Assistència a la sessió plenària de la moció de censura Congrés Diputats</t>
  </si>
  <si>
    <t>BOLOGNA -Fondazione per l'Innovazione Urbana</t>
  </si>
  <si>
    <t>20-21/06/2018</t>
  </si>
  <si>
    <t>MADRID - ATRESMEDIA (participació programa El Objetivo i a ONDA CERO)</t>
  </si>
  <si>
    <t>14-15/03/2018</t>
  </si>
  <si>
    <t>04-05/03/2018</t>
  </si>
  <si>
    <t>MADRID -Reunió amb represenants grups parlamentaris del Congrés dels Diputats per la reforma de la LAU</t>
  </si>
  <si>
    <t>MADRID - Intervenció programa La Sexta Noche</t>
  </si>
  <si>
    <t>19-20/05/2018</t>
  </si>
  <si>
    <t>MADRID - Trobada Open Arms i Assistència a la sessió plenària de la moció de censura</t>
  </si>
  <si>
    <t>MADRID - ATRESMEDIA (participació programa El Objetivo i a Onda Cero)</t>
  </si>
  <si>
    <t>A CORUÑA - AGENDA URBANA : Foro del Plan de Acción</t>
  </si>
  <si>
    <t>14-15/02/2018</t>
  </si>
  <si>
    <t>BOLOGNA - Fondazione per l'Innovazione Urbana</t>
  </si>
  <si>
    <t>MADRID - PARTICIPACIÓ PROGRAMA LA SEXTA NOCHE</t>
  </si>
  <si>
    <t>25-26/03/2017</t>
  </si>
  <si>
    <t>19-21/09/2017</t>
  </si>
  <si>
    <r>
      <rPr>
        <b/>
        <sz val="10"/>
        <color theme="1"/>
        <rFont val="Calibri"/>
        <family val="2"/>
        <scheme val="minor"/>
      </rPr>
      <t>MADRID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- DIVERSES ENTREVISTES A LA SEXTA</t>
    </r>
  </si>
  <si>
    <t>Bitllet AVE</t>
  </si>
  <si>
    <t>SARAGOSSA - Lliurament de la Medalla d'Or de la Ciutat de Saragossa a la Ciutat de Barcelona</t>
  </si>
  <si>
    <t>PARÍS - REUNIÓ C40 CITYLAB 2017</t>
  </si>
  <si>
    <t>MADRID - INAUGURACIÓ CONFERÈNCIA INTERNACIONAL "CIUDADES DEMOCRÁTICAS" I PROGRAMA "LA SEXTA NOCHE"</t>
  </si>
  <si>
    <t>17-19/11/2017</t>
  </si>
  <si>
    <t>MADRID - PARTICIPACIÓ PROGRAMA SABADO DELUXE</t>
  </si>
  <si>
    <t>09-10/12/2019</t>
  </si>
  <si>
    <t>09-10/12/2017</t>
  </si>
  <si>
    <t>Lloguer de vehicle</t>
  </si>
  <si>
    <t>13-14/07/2019</t>
  </si>
  <si>
    <t>MADRID - Participació programa Todo es mentira</t>
  </si>
  <si>
    <t>02-03/09/2019</t>
  </si>
  <si>
    <t>Bitllets tren</t>
  </si>
  <si>
    <t>MADRID - Participiació programa Todo es mentira</t>
  </si>
  <si>
    <t>NOVA YORK - Participació Cimera clima de la ONU</t>
  </si>
  <si>
    <t>22-25/09/2019</t>
  </si>
  <si>
    <t>FLORÈNCIA - BOLOGNA - MILÀ - Inauguracions festivals i diverses entrevistes</t>
  </si>
  <si>
    <t>04-05/10/2019</t>
  </si>
  <si>
    <t>FLORÈNCIA - BOLÒNIA - MILÀ - Participació Women's Heritage Festival i Festival Onlife; i reunió president CMRE</t>
  </si>
  <si>
    <t>COPENHAGEN - Assistència C40 World Mayors Summit</t>
  </si>
  <si>
    <t>10-11/10/2019</t>
  </si>
  <si>
    <t>DURBAN - Assistència Congrés CGLU</t>
  </si>
  <si>
    <t>11-17/11/2019</t>
  </si>
  <si>
    <t>MADRID - Acte investidura president Pedro Sánchez</t>
  </si>
  <si>
    <t>MADRID- Reunions amb el ministre de Inclusió i amb el ministre de Transports</t>
  </si>
  <si>
    <t>4-5/2/2020</t>
  </si>
  <si>
    <t>MADRID - Reunions amb el ministre d'Universitats i al Congrés dels Diputats</t>
  </si>
  <si>
    <t>Bitllet  AVE</t>
  </si>
  <si>
    <t>MADRID - Entrevista alcaldessa al programa La hora de la 1</t>
  </si>
  <si>
    <t>MADRID - Acte d'investidura president Pedro Sánchez</t>
  </si>
  <si>
    <t>4-5/02/2020</t>
  </si>
  <si>
    <t>8-9/09/2020</t>
  </si>
  <si>
    <r>
      <t>NOVA YORK - Entrevista secretari general de l'ONU</t>
    </r>
    <r>
      <rPr>
        <b/>
        <sz val="10"/>
        <color rgb="FFFF0000"/>
        <rFont val="Calibri"/>
        <family val="2"/>
        <scheme val="minor"/>
      </rPr>
      <t xml:space="preserve"> (CANCEL·LAT A MIG VIATGE)</t>
    </r>
  </si>
  <si>
    <t>NOVA YORK - Participació cimera del Clima de les Nacions Unides</t>
  </si>
  <si>
    <r>
      <t xml:space="preserve">NOVA YORK - Entrevista secretari general de l'ONU </t>
    </r>
    <r>
      <rPr>
        <b/>
        <sz val="10"/>
        <color rgb="FFFF0000"/>
        <rFont val="Calibri"/>
        <family val="2"/>
        <scheme val="minor"/>
      </rPr>
      <t>(CANCELAT  A MIG VIATGE)</t>
    </r>
  </si>
  <si>
    <r>
      <t>NOVA YORK - Entrevista secretari general de l'ONU</t>
    </r>
    <r>
      <rPr>
        <b/>
        <sz val="10"/>
        <color rgb="FFFF0000"/>
        <rFont val="Calibri"/>
        <family val="2"/>
        <scheme val="minor"/>
      </rPr>
      <t xml:space="preserve"> (CANCELAT  A MIG VIATGE</t>
    </r>
    <r>
      <rPr>
        <b/>
        <sz val="10"/>
        <color theme="1"/>
        <rFont val="Calibri"/>
        <family val="2"/>
        <scheme val="minor"/>
      </rPr>
      <t>)</t>
    </r>
  </si>
  <si>
    <t>13-14/7/2019</t>
  </si>
  <si>
    <t>MADRID - Entrevista alcaldessa al programa El Objetivo</t>
  </si>
  <si>
    <t>ROMA - ENTREVISTA PROGRAMA LA REPPUBLICA i SITUACIÓ OPEN ARMS</t>
  </si>
  <si>
    <t>ROMA - ENTREVISTA PROGRAMA LA REPPUBLICA I SITUACIÓ OPEN ARMS</t>
  </si>
  <si>
    <t>ROMA - Entrevista programa La Reppubblica  i situació open arms</t>
  </si>
  <si>
    <t>19-20/5/2018</t>
  </si>
  <si>
    <t>MADRID - Reunió de treball amb la vicepresidenta del Govern</t>
  </si>
  <si>
    <t>MADRID- Entrevistes amb diversos mitjans de comunicació de Madrid</t>
  </si>
  <si>
    <t>9-10/6/2021</t>
  </si>
  <si>
    <t>MADRID -  Participació programa La Sexta Noche</t>
  </si>
  <si>
    <t>MADRID - Reunió de treball amb la vicepresidenta segona del Govern</t>
  </si>
  <si>
    <t>15-16/5/2021</t>
  </si>
  <si>
    <t>Bitllets AVE</t>
  </si>
  <si>
    <t>MADRID - Reunió de treball amb la vicepresidenta sesgona del Govern</t>
  </si>
  <si>
    <t>MADRID- Assistència jornada “Las ciudades españolas ante el reto de la neutralidad climàtica"</t>
  </si>
  <si>
    <t>7-8/9/2021</t>
  </si>
  <si>
    <t>12-13/11/2021</t>
  </si>
  <si>
    <t>VALÈNCIA- Diverses reunions a l'Ajuntament de València</t>
  </si>
  <si>
    <t>6-7/11/2021</t>
  </si>
  <si>
    <t>MADRID - Reunió assistència Comissió Nacional pel 50è aniversari mort Pablo Picasso</t>
  </si>
  <si>
    <t>MADRID - Assistència Jornades sobre Habitatge del Congrés</t>
  </si>
  <si>
    <t>17-18/10/2021</t>
  </si>
  <si>
    <t>LONDRES - GLASGOW - Assistència a la Cimera del Clima de Glasgow i reunions previes a Londres</t>
  </si>
  <si>
    <t>31/10-4/11/2021</t>
  </si>
  <si>
    <t>Hotels</t>
  </si>
  <si>
    <t xml:space="preserve">MADRID - Assistència Final Supercopa futbol femení FC Barcelona- Atlético de Madrid </t>
  </si>
  <si>
    <t>MADRID -  Assistència podcast "saldremos mejores"</t>
  </si>
  <si>
    <t>MADRID - Atenció mitjans de comunicació per la Llei de l'Habitatge</t>
  </si>
  <si>
    <t>MADRID - Trobada amb la ministre de Drets Socials per anàlisi nova llei estatal de l'habitatge</t>
  </si>
  <si>
    <t>MADRID -  Assistència podcast "Saldremos mejores"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</si>
</sst>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3" tint="0.39994506668294322"/>
      </top>
      <bottom style="dashed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dashed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3" tint="0.39994506668294322"/>
      </top>
      <bottom style="medium">
        <color theme="3" tint="0.39991454817346722"/>
      </bottom>
      <diagonal/>
    </border>
    <border>
      <left/>
      <right/>
      <top style="medium">
        <color theme="3" tint="0.39991454817346722"/>
      </top>
      <bottom style="medium">
        <color theme="3" tint="0.39988402966399123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3" tint="0.39994506668294322"/>
      </top>
      <bottom/>
      <diagonal/>
    </border>
    <border>
      <left style="thin">
        <color theme="3" tint="0.39994506668294322"/>
      </left>
      <right/>
      <top style="medium">
        <color theme="3" tint="0.39991454817346722"/>
      </top>
      <bottom/>
      <diagonal/>
    </border>
    <border>
      <left/>
      <right style="thin">
        <color theme="3" tint="0.39994506668294322"/>
      </right>
      <top style="medium">
        <color theme="3" tint="0.399914548173467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/>
      <right style="thin">
        <color theme="3" tint="0.39988402966399123"/>
      </right>
      <top style="medium">
        <color theme="3" tint="0.39991454817346722"/>
      </top>
      <bottom style="medium">
        <color theme="3" tint="0.39988402966399123"/>
      </bottom>
      <diagonal/>
    </border>
    <border>
      <left/>
      <right style="medium">
        <color theme="3" tint="0.39988402966399123"/>
      </right>
      <top style="medium">
        <color theme="3" tint="0.39991454817346722"/>
      </top>
      <bottom style="medium">
        <color theme="3" tint="0.39988402966399123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 style="dotted">
        <color theme="3" tint="0.39988402966399123"/>
      </left>
      <right style="dotted">
        <color theme="3" tint="0.39988402966399123"/>
      </right>
      <top style="dotted">
        <color theme="3" tint="0.39988402966399123"/>
      </top>
      <bottom style="dotted">
        <color theme="3" tint="0.39988402966399123"/>
      </bottom>
      <diagonal/>
    </border>
    <border>
      <left style="dotted">
        <color theme="3" tint="0.39988402966399123"/>
      </left>
      <right style="thin">
        <color theme="3" tint="0.39985351115451523"/>
      </right>
      <top style="dotted">
        <color theme="3" tint="0.39988402966399123"/>
      </top>
      <bottom style="dotted">
        <color theme="3" tint="0.39988402966399123"/>
      </bottom>
      <diagonal/>
    </border>
    <border>
      <left style="thin">
        <color theme="3" tint="0.39994506668294322"/>
      </left>
      <right style="thin">
        <color theme="3" tint="0.39985351115451523"/>
      </right>
      <top/>
      <bottom style="medium">
        <color theme="3" tint="0.39991454817346722"/>
      </bottom>
      <diagonal/>
    </border>
    <border>
      <left style="thin">
        <color theme="3" tint="0.39994506668294322"/>
      </left>
      <right style="dashed">
        <color theme="3" tint="0.39991454817346722"/>
      </right>
      <top style="dashed">
        <color theme="3" tint="0.39994506668294322"/>
      </top>
      <bottom style="dashed">
        <color theme="3" tint="0.39991454817346722"/>
      </bottom>
      <diagonal/>
    </border>
    <border>
      <left style="dashed">
        <color theme="3" tint="0.39991454817346722"/>
      </left>
      <right style="thin">
        <color theme="3" tint="0.39994506668294322"/>
      </right>
      <top style="dashed">
        <color theme="3" tint="0.39994506668294322"/>
      </top>
      <bottom style="dashed">
        <color theme="3" tint="0.39991454817346722"/>
      </bottom>
      <diagonal/>
    </border>
    <border>
      <left style="thin">
        <color theme="3" tint="0.39994506668294322"/>
      </left>
      <right style="dashed">
        <color theme="3" tint="0.39991454817346722"/>
      </right>
      <top style="dashed">
        <color theme="3" tint="0.39991454817346722"/>
      </top>
      <bottom style="dashed">
        <color theme="3" tint="0.39991454817346722"/>
      </bottom>
      <diagonal/>
    </border>
    <border>
      <left style="thin">
        <color theme="3" tint="0.39994506668294322"/>
      </left>
      <right style="dashed">
        <color theme="3" tint="0.39991454817346722"/>
      </right>
      <top style="dashed">
        <color theme="3" tint="0.39991454817346722"/>
      </top>
      <bottom style="dashed">
        <color theme="3" tint="0.39994506668294322"/>
      </bottom>
      <diagonal/>
    </border>
    <border>
      <left/>
      <right style="thin">
        <color theme="3" tint="0.39994506668294322"/>
      </right>
      <top/>
      <bottom style="dashed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3" tint="0.39994506668294322"/>
      </top>
      <bottom style="dashed">
        <color theme="3" tint="0.39991454817346722"/>
      </bottom>
      <diagonal/>
    </border>
    <border>
      <left/>
      <right style="thin">
        <color theme="3" tint="0.39994506668294322"/>
      </right>
      <top style="dashed">
        <color theme="3" tint="0.39991454817346722"/>
      </top>
      <bottom style="dashed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3" tint="0.39991454817346722"/>
      </top>
      <bottom style="dashed">
        <color theme="3" tint="0.39991454817346722"/>
      </bottom>
      <diagonal/>
    </border>
    <border>
      <left/>
      <right style="thin">
        <color theme="3" tint="0.39994506668294322"/>
      </right>
      <top style="dashed">
        <color theme="3" tint="0.39991454817346722"/>
      </top>
      <bottom/>
      <diagonal/>
    </border>
    <border>
      <left/>
      <right style="thin">
        <color theme="3" tint="0.39994506668294322"/>
      </right>
      <top style="dashed">
        <color theme="3" tint="0.39991454817346722"/>
      </top>
      <bottom style="dotted">
        <color theme="3" tint="0.39991454817346722"/>
      </bottom>
      <diagonal/>
    </border>
    <border>
      <left style="thin">
        <color theme="3" tint="0.39994506668294322"/>
      </left>
      <right style="thin">
        <color theme="3" tint="0.39988402966399123"/>
      </right>
      <top style="dashed">
        <color theme="3" tint="0.39991454817346722"/>
      </top>
      <bottom style="dashed">
        <color theme="3" tint="0.39991454817346722"/>
      </bottom>
      <diagonal/>
    </border>
    <border>
      <left style="thin">
        <color theme="3" tint="0.39994506668294322"/>
      </left>
      <right style="thin">
        <color theme="3" tint="0.39988402966399123"/>
      </right>
      <top style="dashed">
        <color theme="3" tint="0.39991454817346722"/>
      </top>
      <bottom style="dotted">
        <color theme="3" tint="0.39991454817346722"/>
      </bottom>
      <diagonal/>
    </border>
    <border>
      <left style="thin">
        <color theme="3" tint="0.39994506668294322"/>
      </left>
      <right style="thin">
        <color theme="3" tint="0.39985351115451523"/>
      </right>
      <top/>
      <bottom style="dashed">
        <color theme="3" tint="0.39991454817346722"/>
      </bottom>
      <diagonal/>
    </border>
    <border>
      <left style="thin">
        <color theme="3" tint="0.39994506668294322"/>
      </left>
      <right style="thin">
        <color theme="3" tint="0.39985351115451523"/>
      </right>
      <top style="dashed">
        <color theme="3" tint="0.39991454817346722"/>
      </top>
      <bottom style="dashed">
        <color theme="3" tint="0.39991454817346722"/>
      </bottom>
      <diagonal/>
    </border>
    <border>
      <left style="thin">
        <color theme="3" tint="0.39994506668294322"/>
      </left>
      <right style="thin">
        <color theme="3" tint="0.39985351115451523"/>
      </right>
      <top style="dashed">
        <color theme="3" tint="0.39991454817346722"/>
      </top>
      <bottom/>
      <diagonal/>
    </border>
    <border>
      <left style="thin">
        <color theme="3" tint="0.39994506668294322"/>
      </left>
      <right style="thin">
        <color theme="3" tint="0.39985351115451523"/>
      </right>
      <top/>
      <bottom style="dashed">
        <color theme="3" tint="0.39994506668294322"/>
      </bottom>
      <diagonal/>
    </border>
    <border>
      <left/>
      <right style="thin">
        <color theme="3" tint="0.39994506668294322"/>
      </right>
      <top style="dashed">
        <color theme="3" tint="0.39994506668294322"/>
      </top>
      <bottom style="medium">
        <color theme="3" tint="0.39991454817346722"/>
      </bottom>
      <diagonal/>
    </border>
    <border>
      <left/>
      <right style="thin">
        <color theme="3" tint="0.39994506668294322"/>
      </right>
      <top style="dashed">
        <color theme="3" tint="0.39994506668294322"/>
      </top>
      <bottom style="dashed">
        <color theme="3" tint="0.39994506668294322"/>
      </bottom>
      <diagonal/>
    </border>
    <border>
      <left/>
      <right style="thin">
        <color theme="3" tint="0.39994506668294322"/>
      </right>
      <top style="dashed">
        <color theme="3" tint="0.39994506668294322"/>
      </top>
      <bottom/>
      <diagonal/>
    </border>
    <border>
      <left/>
      <right style="thin">
        <color theme="3" tint="0.39994506668294322"/>
      </right>
      <top style="dashed">
        <color theme="3" tint="0.39994506668294322"/>
      </top>
      <bottom style="dashed">
        <color theme="3" tint="0.39991454817346722"/>
      </bottom>
      <diagonal/>
    </border>
    <border>
      <left/>
      <right style="thin">
        <color theme="3" tint="0.39994506668294322"/>
      </right>
      <top style="dashed">
        <color theme="3" tint="0.39991454817346722"/>
      </top>
      <bottom style="dashed">
        <color theme="3" tint="0.39994506668294322"/>
      </bottom>
      <diagonal/>
    </border>
    <border>
      <left/>
      <right style="thin">
        <color theme="3" tint="0.39994506668294322"/>
      </right>
      <top/>
      <bottom style="dashed">
        <color theme="3" tint="0.39991454817346722"/>
      </bottom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 style="thin">
        <color theme="3" tint="0.39991454817346722"/>
      </right>
      <top/>
      <bottom style="dashed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3" tint="0.39994506668294322"/>
      </top>
      <bottom style="dashed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3" tint="0.39994506668294322"/>
      </top>
      <bottom/>
      <diagonal/>
    </border>
    <border>
      <left/>
      <right style="thin">
        <color theme="3" tint="0.39991454817346722"/>
      </right>
      <top/>
      <bottom/>
      <diagonal/>
    </border>
    <border>
      <left style="dashed">
        <color theme="3" tint="0.39991454817346722"/>
      </left>
      <right style="thin">
        <color theme="3" tint="0.39991454817346722"/>
      </right>
      <top style="dashed">
        <color theme="3" tint="0.39994506668294322"/>
      </top>
      <bottom style="dashed">
        <color theme="3" tint="0.39991454817346722"/>
      </bottom>
      <diagonal/>
    </border>
    <border>
      <left style="dashed">
        <color theme="3" tint="0.39991454817346722"/>
      </left>
      <right style="thin">
        <color theme="3" tint="0.39991454817346722"/>
      </right>
      <top style="dashed">
        <color theme="3" tint="0.39991454817346722"/>
      </top>
      <bottom style="dashed">
        <color theme="3" tint="0.39991454817346722"/>
      </bottom>
      <diagonal/>
    </border>
    <border>
      <left style="dashed">
        <color theme="3" tint="0.39991454817346722"/>
      </left>
      <right style="thin">
        <color theme="3" tint="0.39991454817346722"/>
      </right>
      <top style="dashed">
        <color theme="3" tint="0.39991454817346722"/>
      </top>
      <bottom style="dashed">
        <color theme="3" tint="0.39994506668294322"/>
      </bottom>
      <diagonal/>
    </border>
    <border>
      <left style="thin">
        <color theme="3" tint="0.39985351115451523"/>
      </left>
      <right style="thin">
        <color theme="3" tint="0.39991454817346722"/>
      </right>
      <top style="dotted">
        <color theme="3" tint="0.39988402966399123"/>
      </top>
      <bottom style="dotted">
        <color theme="3" tint="0.39988402966399123"/>
      </bottom>
      <diagonal/>
    </border>
    <border>
      <left style="thin">
        <color theme="3" tint="0.39985351115451523"/>
      </left>
      <right style="thin">
        <color theme="3" tint="0.39991454817346722"/>
      </right>
      <top/>
      <bottom style="dashed">
        <color theme="3" tint="0.39991454817346722"/>
      </bottom>
      <diagonal/>
    </border>
    <border>
      <left style="thin">
        <color theme="3" tint="0.39985351115451523"/>
      </left>
      <right style="thin">
        <color theme="3" tint="0.39991454817346722"/>
      </right>
      <top style="dashed">
        <color theme="3" tint="0.39991454817346722"/>
      </top>
      <bottom style="dashed">
        <color theme="3" tint="0.39991454817346722"/>
      </bottom>
      <diagonal/>
    </border>
    <border>
      <left style="thin">
        <color theme="3" tint="0.39985351115451523"/>
      </left>
      <right style="thin">
        <color theme="3" tint="0.39991454817346722"/>
      </right>
      <top style="dashed">
        <color theme="3" tint="0.39991454817346722"/>
      </top>
      <bottom/>
      <diagonal/>
    </border>
    <border>
      <left style="thin">
        <color theme="3" tint="0.39985351115451523"/>
      </left>
      <right style="thin">
        <color theme="3" tint="0.39991454817346722"/>
      </right>
      <top/>
      <bottom style="dashed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3" tint="0.39994506668294322"/>
      </top>
      <bottom style="dashed">
        <color theme="3" tint="0.39991454817346722"/>
      </bottom>
      <diagonal/>
    </border>
    <border>
      <left style="thin">
        <color theme="3" tint="0.39988402966399123"/>
      </left>
      <right style="thin">
        <color theme="3" tint="0.39991454817346722"/>
      </right>
      <top style="dashed">
        <color theme="3" tint="0.39991454817346722"/>
      </top>
      <bottom style="dashed">
        <color theme="3" tint="0.39991454817346722"/>
      </bottom>
      <diagonal/>
    </border>
    <border>
      <left style="thin">
        <color theme="3" tint="0.39988402966399123"/>
      </left>
      <right style="thin">
        <color theme="3" tint="0.39991454817346722"/>
      </right>
      <top style="dashed">
        <color theme="3" tint="0.39991454817346722"/>
      </top>
      <bottom style="dotted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3" tint="0.39991454817346722"/>
      </top>
      <bottom style="medium">
        <color theme="3" tint="0.39991454817346722"/>
      </bottom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3" tint="0.39991454817346722"/>
      </top>
      <bottom style="dashed">
        <color theme="3" tint="0.39991454817346722"/>
      </bottom>
      <diagonal/>
    </border>
    <border>
      <left style="thin">
        <color theme="3" tint="0.39991454817346722"/>
      </left>
      <right style="thin">
        <color theme="3" tint="0.39994506668294322"/>
      </right>
      <top style="dashed">
        <color theme="3" tint="0.39991454817346722"/>
      </top>
      <bottom style="dashed">
        <color theme="3" tint="0.39991454817346722"/>
      </bottom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3" tint="0.39991454817346722"/>
      </top>
      <bottom style="medium">
        <color theme="3" tint="0.39991454817346722"/>
      </bottom>
      <diagonal/>
    </border>
    <border>
      <left style="thin">
        <color theme="3" tint="0.39991454817346722"/>
      </left>
      <right style="thin">
        <color theme="3" tint="0.39994506668294322"/>
      </right>
      <top style="dashed">
        <color theme="3" tint="0.39991454817346722"/>
      </top>
      <bottom style="medium">
        <color theme="3" tint="0.39991454817346722"/>
      </bottom>
      <diagonal/>
    </border>
    <border>
      <left style="dashed">
        <color theme="3" tint="0.39991454817346722"/>
      </left>
      <right style="dashed">
        <color theme="3" tint="0.39991454817346722"/>
      </right>
      <top style="dotted">
        <color theme="3" tint="0.39991454817346722"/>
      </top>
      <bottom style="dashed">
        <color theme="3" tint="0.39991454817346722"/>
      </bottom>
      <diagonal/>
    </border>
    <border>
      <left style="dashed">
        <color theme="3" tint="0.39991454817346722"/>
      </left>
      <right style="thin">
        <color theme="3" tint="0.39994506668294322"/>
      </right>
      <top style="dotted">
        <color theme="3" tint="0.39991454817346722"/>
      </top>
      <bottom style="dashed">
        <color theme="3" tint="0.39991454817346722"/>
      </bottom>
      <diagonal/>
    </border>
    <border>
      <left style="dashed">
        <color theme="3" tint="0.39991454817346722"/>
      </left>
      <right style="dashed">
        <color theme="3" tint="0.39991454817346722"/>
      </right>
      <top style="dashed">
        <color theme="3" tint="0.39991454817346722"/>
      </top>
      <bottom style="dashed">
        <color theme="3" tint="0.39991454817346722"/>
      </bottom>
      <diagonal/>
    </border>
    <border>
      <left style="dashed">
        <color theme="3" tint="0.39991454817346722"/>
      </left>
      <right style="thin">
        <color theme="3" tint="0.39994506668294322"/>
      </right>
      <top style="dashed">
        <color theme="3" tint="0.39991454817346722"/>
      </top>
      <bottom style="dashed">
        <color theme="3" tint="0.39991454817346722"/>
      </bottom>
      <diagonal/>
    </border>
    <border>
      <left style="dashed">
        <color theme="3" tint="0.39991454817346722"/>
      </left>
      <right style="dashed">
        <color theme="3" tint="0.39991454817346722"/>
      </right>
      <top style="dashed">
        <color theme="3" tint="0.39991454817346722"/>
      </top>
      <bottom style="medium">
        <color theme="3" tint="0.39991454817346722"/>
      </bottom>
      <diagonal/>
    </border>
    <border>
      <left style="dashed">
        <color theme="3" tint="0.39991454817346722"/>
      </left>
      <right style="thin">
        <color theme="3" tint="0.39994506668294322"/>
      </right>
      <top style="dashed">
        <color theme="3" tint="0.39991454817346722"/>
      </top>
      <bottom style="medium">
        <color theme="3" tint="0.3999145481734672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0">
    <xf numFmtId="0" fontId="0" fillId="0" borderId="0" xfId="0"/>
    <xf numFmtId="14" fontId="2" fillId="0" borderId="2" xfId="0" applyNumberFormat="1" applyFont="1" applyBorder="1"/>
    <xf numFmtId="0" fontId="2" fillId="0" borderId="1" xfId="0" applyFont="1" applyBorder="1"/>
    <xf numFmtId="14" fontId="2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/>
    <xf numFmtId="14" fontId="3" fillId="2" borderId="1" xfId="0" applyNumberFormat="1" applyFont="1" applyFill="1" applyBorder="1"/>
    <xf numFmtId="4" fontId="3" fillId="2" borderId="1" xfId="0" applyNumberFormat="1" applyFont="1" applyFill="1" applyBorder="1"/>
    <xf numFmtId="0" fontId="3" fillId="2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wrapText="1"/>
    </xf>
    <xf numFmtId="4" fontId="3" fillId="0" borderId="1" xfId="0" applyNumberFormat="1" applyFont="1" applyBorder="1"/>
    <xf numFmtId="0" fontId="3" fillId="0" borderId="2" xfId="0" applyFont="1" applyBorder="1"/>
    <xf numFmtId="14" fontId="3" fillId="0" borderId="2" xfId="0" applyNumberFormat="1" applyFont="1" applyBorder="1"/>
    <xf numFmtId="14" fontId="3" fillId="2" borderId="3" xfId="0" applyNumberFormat="1" applyFont="1" applyFill="1" applyBorder="1" applyAlignment="1">
      <alignment horizontal="center"/>
    </xf>
    <xf numFmtId="0" fontId="3" fillId="0" borderId="6" xfId="0" applyFont="1" applyBorder="1"/>
    <xf numFmtId="14" fontId="3" fillId="0" borderId="6" xfId="0" applyNumberFormat="1" applyFont="1" applyBorder="1"/>
    <xf numFmtId="4" fontId="3" fillId="2" borderId="5" xfId="0" applyNumberFormat="1" applyFont="1" applyFill="1" applyBorder="1" applyAlignment="1">
      <alignment wrapText="1"/>
    </xf>
    <xf numFmtId="0" fontId="4" fillId="0" borderId="0" xfId="1"/>
    <xf numFmtId="4" fontId="3" fillId="0" borderId="2" xfId="0" applyNumberFormat="1" applyFont="1" applyBorder="1"/>
    <xf numFmtId="4" fontId="0" fillId="0" borderId="0" xfId="0" applyNumberFormat="1"/>
    <xf numFmtId="0" fontId="3" fillId="2" borderId="9" xfId="0" applyFont="1" applyFill="1" applyBorder="1"/>
    <xf numFmtId="14" fontId="2" fillId="2" borderId="9" xfId="0" applyNumberFormat="1" applyFont="1" applyFill="1" applyBorder="1"/>
    <xf numFmtId="0" fontId="3" fillId="2" borderId="9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" fontId="1" fillId="0" borderId="0" xfId="0" applyNumberFormat="1" applyFont="1"/>
    <xf numFmtId="2" fontId="2" fillId="0" borderId="1" xfId="0" applyNumberFormat="1" applyFont="1" applyBorder="1"/>
    <xf numFmtId="4" fontId="3" fillId="0" borderId="6" xfId="0" applyNumberFormat="1" applyFont="1" applyBorder="1"/>
    <xf numFmtId="4" fontId="3" fillId="0" borderId="11" xfId="0" applyNumberFormat="1" applyFont="1" applyBorder="1"/>
    <xf numFmtId="2" fontId="3" fillId="2" borderId="1" xfId="0" applyNumberFormat="1" applyFont="1" applyFill="1" applyBorder="1"/>
    <xf numFmtId="14" fontId="3" fillId="0" borderId="12" xfId="0" applyNumberFormat="1" applyFont="1" applyBorder="1" applyAlignment="1">
      <alignment horizontal="right"/>
    </xf>
    <xf numFmtId="2" fontId="0" fillId="0" borderId="0" xfId="0" applyNumberFormat="1"/>
    <xf numFmtId="2" fontId="3" fillId="2" borderId="9" xfId="0" applyNumberFormat="1" applyFont="1" applyFill="1" applyBorder="1" applyAlignment="1">
      <alignment wrapText="1"/>
    </xf>
    <xf numFmtId="2" fontId="3" fillId="2" borderId="3" xfId="0" applyNumberFormat="1" applyFont="1" applyFill="1" applyBorder="1" applyAlignment="1">
      <alignment wrapText="1"/>
    </xf>
    <xf numFmtId="2" fontId="3" fillId="0" borderId="6" xfId="0" applyNumberFormat="1" applyFont="1" applyBorder="1"/>
    <xf numFmtId="0" fontId="5" fillId="0" borderId="0" xfId="0" applyFont="1"/>
    <xf numFmtId="0" fontId="3" fillId="4" borderId="1" xfId="0" applyFont="1" applyFill="1" applyBorder="1"/>
    <xf numFmtId="4" fontId="3" fillId="2" borderId="1" xfId="0" applyNumberFormat="1" applyFont="1" applyFill="1" applyBorder="1" applyAlignment="1">
      <alignment wrapText="1"/>
    </xf>
    <xf numFmtId="4" fontId="3" fillId="4" borderId="1" xfId="0" applyNumberFormat="1" applyFont="1" applyFill="1" applyBorder="1"/>
    <xf numFmtId="14" fontId="3" fillId="2" borderId="1" xfId="0" applyNumberFormat="1" applyFont="1" applyFill="1" applyBorder="1" applyAlignment="1">
      <alignment horizontal="right"/>
    </xf>
    <xf numFmtId="14" fontId="3" fillId="3" borderId="1" xfId="0" applyNumberFormat="1" applyFont="1" applyFill="1" applyBorder="1" applyAlignment="1">
      <alignment horizontal="right"/>
    </xf>
    <xf numFmtId="14" fontId="3" fillId="0" borderId="6" xfId="0" applyNumberFormat="1" applyFont="1" applyBorder="1" applyAlignment="1">
      <alignment horizontal="right"/>
    </xf>
    <xf numFmtId="0" fontId="3" fillId="0" borderId="14" xfId="0" applyFont="1" applyBorder="1"/>
    <xf numFmtId="0" fontId="2" fillId="0" borderId="13" xfId="0" applyFont="1" applyFill="1" applyBorder="1"/>
    <xf numFmtId="4" fontId="2" fillId="0" borderId="13" xfId="0" applyNumberFormat="1" applyFont="1" applyFill="1" applyBorder="1"/>
    <xf numFmtId="2" fontId="3" fillId="4" borderId="1" xfId="0" applyNumberFormat="1" applyFont="1" applyFill="1" applyBorder="1"/>
    <xf numFmtId="14" fontId="3" fillId="3" borderId="6" xfId="0" applyNumberFormat="1" applyFont="1" applyFill="1" applyBorder="1" applyAlignment="1">
      <alignment horizontal="right"/>
    </xf>
    <xf numFmtId="0" fontId="2" fillId="0" borderId="1" xfId="0" applyFont="1" applyFill="1" applyBorder="1"/>
    <xf numFmtId="14" fontId="3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2" fontId="2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0" xfId="0" applyFill="1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/>
    <xf numFmtId="2" fontId="2" fillId="0" borderId="1" xfId="0" applyNumberFormat="1" applyFont="1" applyFill="1" applyBorder="1"/>
    <xf numFmtId="2" fontId="3" fillId="2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wrapText="1"/>
    </xf>
    <xf numFmtId="4" fontId="3" fillId="0" borderId="6" xfId="0" applyNumberFormat="1" applyFont="1" applyFill="1" applyBorder="1"/>
    <xf numFmtId="0" fontId="3" fillId="4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4" fontId="3" fillId="4" borderId="1" xfId="0" applyNumberFormat="1" applyFont="1" applyFill="1" applyBorder="1" applyAlignment="1">
      <alignment horizontal="right"/>
    </xf>
    <xf numFmtId="14" fontId="3" fillId="0" borderId="6" xfId="0" applyNumberFormat="1" applyFont="1" applyFill="1" applyBorder="1" applyAlignment="1">
      <alignment horizontal="right"/>
    </xf>
    <xf numFmtId="14" fontId="2" fillId="0" borderId="1" xfId="0" applyNumberFormat="1" applyFont="1" applyFill="1" applyBorder="1"/>
    <xf numFmtId="0" fontId="3" fillId="0" borderId="6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4" fontId="6" fillId="0" borderId="1" xfId="0" applyNumberFormat="1" applyFont="1" applyFill="1" applyBorder="1" applyAlignment="1">
      <alignment wrapText="1"/>
    </xf>
    <xf numFmtId="2" fontId="3" fillId="0" borderId="6" xfId="0" applyNumberFormat="1" applyFont="1" applyFill="1" applyBorder="1"/>
    <xf numFmtId="14" fontId="3" fillId="0" borderId="6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0" fillId="0" borderId="0" xfId="0" applyAlignment="1">
      <alignment horizontal="right"/>
    </xf>
    <xf numFmtId="4" fontId="3" fillId="0" borderId="11" xfId="0" applyNumberFormat="1" applyFont="1" applyFill="1" applyBorder="1"/>
    <xf numFmtId="0" fontId="3" fillId="0" borderId="15" xfId="0" applyFont="1" applyBorder="1"/>
    <xf numFmtId="14" fontId="3" fillId="0" borderId="15" xfId="0" applyNumberFormat="1" applyFont="1" applyBorder="1" applyAlignment="1">
      <alignment horizontal="right"/>
    </xf>
    <xf numFmtId="2" fontId="3" fillId="0" borderId="16" xfId="0" applyNumberFormat="1" applyFont="1" applyBorder="1"/>
    <xf numFmtId="2" fontId="3" fillId="0" borderId="17" xfId="0" applyNumberFormat="1" applyFont="1" applyBorder="1"/>
    <xf numFmtId="0" fontId="0" fillId="0" borderId="0" xfId="0" applyFont="1" applyFill="1"/>
    <xf numFmtId="2" fontId="3" fillId="0" borderId="14" xfId="0" applyNumberFormat="1" applyFont="1" applyBorder="1"/>
    <xf numFmtId="4" fontId="2" fillId="4" borderId="1" xfId="0" applyNumberFormat="1" applyFont="1" applyFill="1" applyBorder="1"/>
    <xf numFmtId="0" fontId="7" fillId="0" borderId="0" xfId="0" applyFont="1" applyFill="1"/>
    <xf numFmtId="0" fontId="2" fillId="0" borderId="0" xfId="0" applyFont="1" applyFill="1" applyBorder="1"/>
    <xf numFmtId="2" fontId="9" fillId="0" borderId="6" xfId="0" applyNumberFormat="1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21" xfId="0" applyFont="1" applyBorder="1"/>
    <xf numFmtId="4" fontId="6" fillId="0" borderId="1" xfId="0" applyNumberFormat="1" applyFont="1" applyBorder="1"/>
    <xf numFmtId="0" fontId="3" fillId="0" borderId="19" xfId="0" applyFont="1" applyBorder="1"/>
    <xf numFmtId="14" fontId="3" fillId="0" borderId="23" xfId="0" applyNumberFormat="1" applyFont="1" applyBorder="1" applyAlignment="1">
      <alignment horizontal="right"/>
    </xf>
    <xf numFmtId="2" fontId="9" fillId="0" borderId="23" xfId="0" applyNumberFormat="1" applyFont="1" applyBorder="1"/>
    <xf numFmtId="2" fontId="9" fillId="0" borderId="25" xfId="0" applyNumberFormat="1" applyFont="1" applyBorder="1"/>
    <xf numFmtId="2" fontId="3" fillId="0" borderId="1" xfId="0" applyNumberFormat="1" applyFont="1" applyFill="1" applyBorder="1"/>
    <xf numFmtId="0" fontId="3" fillId="0" borderId="28" xfId="0" applyFont="1" applyBorder="1"/>
    <xf numFmtId="0" fontId="3" fillId="0" borderId="29" xfId="0" applyFont="1" applyBorder="1"/>
    <xf numFmtId="0" fontId="3" fillId="0" borderId="16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2" borderId="34" xfId="0" applyFont="1" applyFill="1" applyBorder="1" applyAlignment="1">
      <alignment wrapText="1"/>
    </xf>
    <xf numFmtId="4" fontId="3" fillId="0" borderId="22" xfId="0" applyNumberFormat="1" applyFont="1" applyBorder="1"/>
    <xf numFmtId="4" fontId="3" fillId="0" borderId="35" xfId="0" applyNumberFormat="1" applyFont="1" applyBorder="1"/>
    <xf numFmtId="4" fontId="3" fillId="0" borderId="36" xfId="0" applyNumberFormat="1" applyFont="1" applyBorder="1"/>
    <xf numFmtId="0" fontId="3" fillId="0" borderId="36" xfId="0" applyFont="1" applyBorder="1"/>
    <xf numFmtId="0" fontId="3" fillId="0" borderId="12" xfId="0" applyFont="1" applyBorder="1"/>
    <xf numFmtId="2" fontId="3" fillId="0" borderId="36" xfId="0" applyNumberFormat="1" applyFont="1" applyBorder="1"/>
    <xf numFmtId="2" fontId="3" fillId="0" borderId="36" xfId="0" applyNumberFormat="1" applyFont="1" applyFill="1" applyBorder="1"/>
    <xf numFmtId="0" fontId="3" fillId="0" borderId="35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2" fontId="3" fillId="0" borderId="37" xfId="0" applyNumberFormat="1" applyFont="1" applyBorder="1"/>
    <xf numFmtId="2" fontId="3" fillId="0" borderId="24" xfId="0" applyNumberFormat="1" applyFont="1" applyBorder="1"/>
    <xf numFmtId="2" fontId="3" fillId="0" borderId="38" xfId="0" applyNumberFormat="1" applyFont="1" applyBorder="1"/>
    <xf numFmtId="2" fontId="3" fillId="0" borderId="12" xfId="0" applyNumberFormat="1" applyFont="1" applyBorder="1"/>
    <xf numFmtId="2" fontId="3" fillId="0" borderId="39" xfId="0" applyNumberFormat="1" applyFont="1" applyBorder="1"/>
    <xf numFmtId="2" fontId="3" fillId="0" borderId="26" xfId="0" applyNumberFormat="1" applyFont="1" applyBorder="1"/>
    <xf numFmtId="2" fontId="3" fillId="0" borderId="22" xfId="0" applyNumberFormat="1" applyFont="1" applyBorder="1"/>
    <xf numFmtId="2" fontId="9" fillId="0" borderId="36" xfId="0" applyNumberFormat="1" applyFont="1" applyBorder="1"/>
    <xf numFmtId="2" fontId="9" fillId="0" borderId="37" xfId="0" applyNumberFormat="1" applyFont="1" applyBorder="1"/>
    <xf numFmtId="2" fontId="9" fillId="0" borderId="24" xfId="0" applyNumberFormat="1" applyFont="1" applyBorder="1"/>
    <xf numFmtId="2" fontId="9" fillId="0" borderId="27" xfId="0" applyNumberFormat="1" applyFont="1" applyBorder="1"/>
    <xf numFmtId="2" fontId="9" fillId="0" borderId="12" xfId="0" applyNumberFormat="1" applyFont="1" applyBorder="1"/>
    <xf numFmtId="14" fontId="3" fillId="2" borderId="40" xfId="0" applyNumberFormat="1" applyFont="1" applyFill="1" applyBorder="1" applyAlignment="1">
      <alignment horizontal="right"/>
    </xf>
    <xf numFmtId="14" fontId="3" fillId="0" borderId="41" xfId="0" applyNumberFormat="1" applyFont="1" applyBorder="1" applyAlignment="1">
      <alignment horizontal="right"/>
    </xf>
    <xf numFmtId="14" fontId="3" fillId="0" borderId="42" xfId="0" applyNumberFormat="1" applyFont="1" applyBorder="1" applyAlignment="1">
      <alignment horizontal="right"/>
    </xf>
    <xf numFmtId="14" fontId="3" fillId="0" borderId="43" xfId="0" applyNumberFormat="1" applyFont="1" applyBorder="1" applyAlignment="1">
      <alignment horizontal="right"/>
    </xf>
    <xf numFmtId="14" fontId="3" fillId="0" borderId="44" xfId="0" applyNumberFormat="1" applyFont="1" applyBorder="1" applyAlignment="1">
      <alignment horizontal="right"/>
    </xf>
    <xf numFmtId="14" fontId="3" fillId="0" borderId="42" xfId="0" applyNumberFormat="1" applyFont="1" applyFill="1" applyBorder="1" applyAlignment="1">
      <alignment horizontal="right"/>
    </xf>
    <xf numFmtId="0" fontId="3" fillId="0" borderId="42" xfId="0" applyFont="1" applyFill="1" applyBorder="1" applyAlignment="1">
      <alignment horizontal="right" wrapText="1"/>
    </xf>
    <xf numFmtId="14" fontId="3" fillId="0" borderId="43" xfId="0" applyNumberFormat="1" applyFont="1" applyFill="1" applyBorder="1" applyAlignment="1">
      <alignment wrapText="1"/>
    </xf>
    <xf numFmtId="14" fontId="3" fillId="0" borderId="45" xfId="0" applyNumberFormat="1" applyFont="1" applyBorder="1" applyAlignment="1">
      <alignment horizontal="right"/>
    </xf>
    <xf numFmtId="14" fontId="3" fillId="0" borderId="46" xfId="0" applyNumberFormat="1" applyFont="1" applyBorder="1" applyAlignment="1">
      <alignment horizontal="right"/>
    </xf>
    <xf numFmtId="14" fontId="3" fillId="0" borderId="47" xfId="0" applyNumberFormat="1" applyFont="1" applyBorder="1" applyAlignment="1">
      <alignment horizontal="right"/>
    </xf>
    <xf numFmtId="14" fontId="3" fillId="0" borderId="48" xfId="0" applyNumberFormat="1" applyFont="1" applyBorder="1" applyAlignment="1">
      <alignment horizontal="right"/>
    </xf>
    <xf numFmtId="14" fontId="3" fillId="0" borderId="49" xfId="0" applyNumberFormat="1" applyFont="1" applyBorder="1" applyAlignment="1">
      <alignment horizontal="right"/>
    </xf>
    <xf numFmtId="14" fontId="3" fillId="0" borderId="50" xfId="0" applyNumberFormat="1" applyFont="1" applyBorder="1" applyAlignment="1">
      <alignment horizontal="right"/>
    </xf>
    <xf numFmtId="14" fontId="3" fillId="0" borderId="51" xfId="0" applyNumberFormat="1" applyFont="1" applyBorder="1" applyAlignment="1">
      <alignment horizontal="right"/>
    </xf>
    <xf numFmtId="14" fontId="3" fillId="0" borderId="52" xfId="0" applyNumberFormat="1" applyFont="1" applyBorder="1" applyAlignment="1">
      <alignment horizontal="right"/>
    </xf>
    <xf numFmtId="14" fontId="3" fillId="0" borderId="53" xfId="0" applyNumberFormat="1" applyFont="1" applyBorder="1" applyAlignment="1">
      <alignment horizontal="right"/>
    </xf>
    <xf numFmtId="14" fontId="3" fillId="0" borderId="54" xfId="0" applyNumberFormat="1" applyFont="1" applyBorder="1" applyAlignment="1">
      <alignment horizontal="right"/>
    </xf>
    <xf numFmtId="14" fontId="3" fillId="0" borderId="55" xfId="0" applyNumberFormat="1" applyFont="1" applyBorder="1" applyAlignment="1">
      <alignment horizontal="right"/>
    </xf>
    <xf numFmtId="0" fontId="3" fillId="0" borderId="23" xfId="0" applyFont="1" applyBorder="1"/>
    <xf numFmtId="2" fontId="3" fillId="0" borderId="25" xfId="0" applyNumberFormat="1" applyFont="1" applyFill="1" applyBorder="1"/>
    <xf numFmtId="2" fontId="9" fillId="0" borderId="56" xfId="0" applyNumberFormat="1" applyFont="1" applyBorder="1"/>
    <xf numFmtId="0" fontId="3" fillId="0" borderId="57" xfId="0" applyFont="1" applyBorder="1"/>
    <xf numFmtId="14" fontId="3" fillId="0" borderId="58" xfId="0" applyNumberFormat="1" applyFont="1" applyBorder="1" applyAlignment="1">
      <alignment horizontal="right"/>
    </xf>
    <xf numFmtId="0" fontId="3" fillId="0" borderId="59" xfId="0" applyFont="1" applyBorder="1"/>
    <xf numFmtId="14" fontId="3" fillId="0" borderId="60" xfId="0" applyNumberFormat="1" applyFont="1" applyBorder="1" applyAlignment="1">
      <alignment horizontal="right"/>
    </xf>
    <xf numFmtId="0" fontId="1" fillId="4" borderId="1" xfId="0" applyFont="1" applyFill="1" applyBorder="1"/>
    <xf numFmtId="14" fontId="3" fillId="4" borderId="1" xfId="0" applyNumberFormat="1" applyFont="1" applyFill="1" applyBorder="1"/>
    <xf numFmtId="14" fontId="3" fillId="0" borderId="0" xfId="0" applyNumberFormat="1" applyFont="1" applyBorder="1" applyAlignment="1">
      <alignment horizontal="right"/>
    </xf>
    <xf numFmtId="0" fontId="3" fillId="0" borderId="61" xfId="0" applyFont="1" applyBorder="1"/>
    <xf numFmtId="14" fontId="3" fillId="0" borderId="61" xfId="0" applyNumberFormat="1" applyFont="1" applyBorder="1" applyAlignment="1">
      <alignment horizontal="right"/>
    </xf>
    <xf numFmtId="2" fontId="9" fillId="0" borderId="62" xfId="0" applyNumberFormat="1" applyFont="1" applyBorder="1"/>
    <xf numFmtId="0" fontId="3" fillId="0" borderId="63" xfId="0" applyFont="1" applyBorder="1"/>
    <xf numFmtId="14" fontId="3" fillId="0" borderId="63" xfId="0" applyNumberFormat="1" applyFont="1" applyBorder="1" applyAlignment="1">
      <alignment horizontal="right"/>
    </xf>
    <xf numFmtId="2" fontId="9" fillId="0" borderId="64" xfId="0" applyNumberFormat="1" applyFont="1" applyBorder="1"/>
    <xf numFmtId="0" fontId="3" fillId="0" borderId="65" xfId="0" applyFont="1" applyBorder="1"/>
    <xf numFmtId="14" fontId="3" fillId="0" borderId="65" xfId="0" applyNumberFormat="1" applyFont="1" applyBorder="1" applyAlignment="1">
      <alignment horizontal="right"/>
    </xf>
    <xf numFmtId="2" fontId="9" fillId="0" borderId="66" xfId="0" applyNumberFormat="1" applyFont="1" applyBorder="1"/>
    <xf numFmtId="0" fontId="3" fillId="0" borderId="0" xfId="0" applyFont="1" applyBorder="1"/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0" xfId="0" applyFont="1" applyBorder="1" applyAlignment="1">
      <alignment horizontal="right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0</xdr:row>
      <xdr:rowOff>152399</xdr:rowOff>
    </xdr:from>
    <xdr:to>
      <xdr:col>0</xdr:col>
      <xdr:colOff>2000250</xdr:colOff>
      <xdr:row>2</xdr:row>
      <xdr:rowOff>285750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152399"/>
          <a:ext cx="1790701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152400</xdr:rowOff>
    </xdr:from>
    <xdr:to>
      <xdr:col>0</xdr:col>
      <xdr:colOff>2190750</xdr:colOff>
      <xdr:row>0</xdr:row>
      <xdr:rowOff>714375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1981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161925</xdr:rowOff>
    </xdr:from>
    <xdr:to>
      <xdr:col>0</xdr:col>
      <xdr:colOff>2028825</xdr:colOff>
      <xdr:row>0</xdr:row>
      <xdr:rowOff>723900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1981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161925</xdr:rowOff>
    </xdr:from>
    <xdr:to>
      <xdr:col>0</xdr:col>
      <xdr:colOff>2028825</xdr:colOff>
      <xdr:row>0</xdr:row>
      <xdr:rowOff>704850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1981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55" workbookViewId="0">
      <selection activeCell="C77" sqref="C77"/>
    </sheetView>
  </sheetViews>
  <sheetFormatPr defaultRowHeight="15" x14ac:dyDescent="0.25"/>
  <cols>
    <col min="1" max="1" width="90.28515625" bestFit="1" customWidth="1"/>
    <col min="2" max="2" width="17.85546875" style="77" bestFit="1" customWidth="1"/>
  </cols>
  <sheetData>
    <row r="1" spans="1:3" ht="27" thickBot="1" x14ac:dyDescent="0.3">
      <c r="A1" s="11" t="s">
        <v>5</v>
      </c>
      <c r="B1" s="127" t="s">
        <v>0</v>
      </c>
      <c r="C1" s="105" t="s">
        <v>21</v>
      </c>
    </row>
    <row r="2" spans="1:3" x14ac:dyDescent="0.25">
      <c r="A2" s="14" t="s">
        <v>30</v>
      </c>
      <c r="B2" s="128">
        <v>42184</v>
      </c>
      <c r="C2" s="106">
        <v>305.13</v>
      </c>
    </row>
    <row r="3" spans="1:3" x14ac:dyDescent="0.25">
      <c r="A3" s="9" t="s">
        <v>17</v>
      </c>
      <c r="B3" s="129">
        <v>42248</v>
      </c>
      <c r="C3" s="107">
        <v>228.91</v>
      </c>
    </row>
    <row r="4" spans="1:3" x14ac:dyDescent="0.25">
      <c r="A4" s="9" t="s">
        <v>29</v>
      </c>
      <c r="B4" s="129">
        <v>42284</v>
      </c>
      <c r="C4" s="107">
        <v>1634.99</v>
      </c>
    </row>
    <row r="5" spans="1:3" x14ac:dyDescent="0.25">
      <c r="A5" s="9" t="s">
        <v>31</v>
      </c>
      <c r="B5" s="129">
        <v>42292</v>
      </c>
      <c r="C5" s="107">
        <v>849.83</v>
      </c>
    </row>
    <row r="6" spans="1:3" x14ac:dyDescent="0.25">
      <c r="A6" s="9" t="s">
        <v>32</v>
      </c>
      <c r="B6" s="129">
        <v>42309</v>
      </c>
      <c r="C6" s="107">
        <v>12.2</v>
      </c>
    </row>
    <row r="7" spans="1:3" x14ac:dyDescent="0.25">
      <c r="A7" s="9" t="s">
        <v>15</v>
      </c>
      <c r="B7" s="129">
        <v>42313</v>
      </c>
      <c r="C7" s="107">
        <v>739.4</v>
      </c>
    </row>
    <row r="8" spans="1:3" x14ac:dyDescent="0.25">
      <c r="A8" s="9" t="s">
        <v>16</v>
      </c>
      <c r="B8" s="129">
        <v>42314</v>
      </c>
      <c r="C8" s="107">
        <v>300.89</v>
      </c>
    </row>
    <row r="9" spans="1:3" x14ac:dyDescent="0.25">
      <c r="A9" s="9" t="s">
        <v>18</v>
      </c>
      <c r="B9" s="129">
        <v>42337</v>
      </c>
      <c r="C9" s="107">
        <v>476.42</v>
      </c>
    </row>
    <row r="10" spans="1:3" x14ac:dyDescent="0.25">
      <c r="A10" s="17" t="s">
        <v>8</v>
      </c>
      <c r="B10" s="130">
        <v>42341</v>
      </c>
      <c r="C10" s="108">
        <v>1083.58</v>
      </c>
    </row>
    <row r="11" spans="1:3" x14ac:dyDescent="0.25">
      <c r="A11" s="17" t="s">
        <v>24</v>
      </c>
      <c r="B11" s="130">
        <v>42465</v>
      </c>
      <c r="C11" s="108">
        <v>996.45</v>
      </c>
    </row>
    <row r="12" spans="1:3" x14ac:dyDescent="0.25">
      <c r="A12" s="17" t="s">
        <v>23</v>
      </c>
      <c r="B12" s="130">
        <v>42470</v>
      </c>
      <c r="C12" s="108">
        <v>10.58</v>
      </c>
    </row>
    <row r="13" spans="1:3" x14ac:dyDescent="0.25">
      <c r="A13" s="17" t="s">
        <v>26</v>
      </c>
      <c r="B13" s="130">
        <v>42508</v>
      </c>
      <c r="C13" s="109">
        <v>2748.0600000000004</v>
      </c>
    </row>
    <row r="14" spans="1:3" x14ac:dyDescent="0.25">
      <c r="A14" s="17" t="s">
        <v>33</v>
      </c>
      <c r="B14" s="130">
        <v>42513</v>
      </c>
      <c r="C14" s="109">
        <v>407.65</v>
      </c>
    </row>
    <row r="15" spans="1:3" x14ac:dyDescent="0.25">
      <c r="A15" s="17" t="s">
        <v>34</v>
      </c>
      <c r="B15" s="130">
        <v>42566</v>
      </c>
      <c r="C15" s="109">
        <v>464.04</v>
      </c>
    </row>
    <row r="16" spans="1:3" x14ac:dyDescent="0.25">
      <c r="A16" s="17" t="s">
        <v>35</v>
      </c>
      <c r="B16" s="131" t="s">
        <v>38</v>
      </c>
      <c r="C16" s="110">
        <v>6528.95</v>
      </c>
    </row>
    <row r="17" spans="1:5" ht="14.45" x14ac:dyDescent="0.3">
      <c r="A17" s="17" t="s">
        <v>40</v>
      </c>
      <c r="B17" s="130">
        <v>42760</v>
      </c>
      <c r="C17" s="109">
        <v>253.92</v>
      </c>
    </row>
    <row r="18" spans="1:5" x14ac:dyDescent="0.25">
      <c r="A18" s="53" t="s">
        <v>115</v>
      </c>
      <c r="B18" s="132" t="s">
        <v>116</v>
      </c>
      <c r="C18" s="111">
        <v>7.35</v>
      </c>
    </row>
    <row r="19" spans="1:5" ht="14.45" x14ac:dyDescent="0.3">
      <c r="A19" s="53" t="s">
        <v>118</v>
      </c>
      <c r="B19" s="133" t="s">
        <v>117</v>
      </c>
      <c r="C19" s="112">
        <v>304.64999999999998</v>
      </c>
    </row>
    <row r="20" spans="1:5" ht="14.45" x14ac:dyDescent="0.3">
      <c r="A20" s="70" t="s">
        <v>120</v>
      </c>
      <c r="B20" s="134">
        <v>43015</v>
      </c>
      <c r="C20" s="112">
        <v>95.1</v>
      </c>
    </row>
    <row r="21" spans="1:5" x14ac:dyDescent="0.25">
      <c r="A21" s="17" t="s">
        <v>121</v>
      </c>
      <c r="B21" s="130" t="s">
        <v>42</v>
      </c>
      <c r="C21" s="109">
        <v>335.53</v>
      </c>
    </row>
    <row r="22" spans="1:5" ht="26.25" x14ac:dyDescent="0.25">
      <c r="A22" s="53" t="s">
        <v>122</v>
      </c>
      <c r="B22" s="133" t="s">
        <v>123</v>
      </c>
      <c r="C22" s="113">
        <v>94.62</v>
      </c>
    </row>
    <row r="23" spans="1:5" x14ac:dyDescent="0.25">
      <c r="A23" s="53" t="s">
        <v>124</v>
      </c>
      <c r="B23" s="133" t="s">
        <v>126</v>
      </c>
      <c r="C23" s="114">
        <v>29.35</v>
      </c>
    </row>
    <row r="24" spans="1:5" ht="14.45" x14ac:dyDescent="0.3">
      <c r="A24" s="17" t="s">
        <v>43</v>
      </c>
      <c r="B24" s="130">
        <v>43116</v>
      </c>
      <c r="C24" s="109">
        <v>247.27</v>
      </c>
    </row>
    <row r="25" spans="1:5" x14ac:dyDescent="0.25">
      <c r="A25" s="17" t="s">
        <v>111</v>
      </c>
      <c r="B25" s="130" t="s">
        <v>95</v>
      </c>
      <c r="C25" s="109">
        <v>10.8</v>
      </c>
    </row>
    <row r="26" spans="1:5" x14ac:dyDescent="0.25">
      <c r="A26" s="17" t="s">
        <v>112</v>
      </c>
      <c r="B26" s="130" t="s">
        <v>113</v>
      </c>
      <c r="C26" s="111">
        <v>0</v>
      </c>
    </row>
    <row r="27" spans="1:5" x14ac:dyDescent="0.25">
      <c r="A27" s="17" t="s">
        <v>47</v>
      </c>
      <c r="B27" s="130">
        <v>43180</v>
      </c>
      <c r="C27" s="111">
        <v>477.21</v>
      </c>
    </row>
    <row r="28" spans="1:5" x14ac:dyDescent="0.25">
      <c r="A28" s="17" t="s">
        <v>159</v>
      </c>
      <c r="B28" s="130" t="s">
        <v>98</v>
      </c>
      <c r="C28" s="111">
        <v>132.1</v>
      </c>
    </row>
    <row r="29" spans="1:5" x14ac:dyDescent="0.25">
      <c r="A29" s="17" t="s">
        <v>49</v>
      </c>
      <c r="B29" s="130" t="s">
        <v>50</v>
      </c>
      <c r="C29" s="111">
        <v>469.43</v>
      </c>
    </row>
    <row r="30" spans="1:5" x14ac:dyDescent="0.25">
      <c r="A30" s="17" t="s">
        <v>61</v>
      </c>
      <c r="B30" s="130" t="s">
        <v>52</v>
      </c>
      <c r="C30" s="111">
        <v>155.69</v>
      </c>
      <c r="E30" s="37"/>
    </row>
    <row r="31" spans="1:5" x14ac:dyDescent="0.25">
      <c r="A31" s="17" t="s">
        <v>62</v>
      </c>
      <c r="B31" s="130">
        <v>43229</v>
      </c>
      <c r="C31" s="111">
        <v>561.66</v>
      </c>
    </row>
    <row r="32" spans="1:5" x14ac:dyDescent="0.25">
      <c r="A32" s="17" t="s">
        <v>108</v>
      </c>
      <c r="B32" s="130" t="s">
        <v>109</v>
      </c>
      <c r="C32" s="111">
        <v>13.97</v>
      </c>
    </row>
    <row r="33" spans="1:3" x14ac:dyDescent="0.25">
      <c r="A33" s="17" t="s">
        <v>53</v>
      </c>
      <c r="B33" s="130">
        <v>43248</v>
      </c>
      <c r="C33" s="111">
        <v>325.35000000000002</v>
      </c>
    </row>
    <row r="34" spans="1:3" x14ac:dyDescent="0.25">
      <c r="A34" s="17" t="s">
        <v>110</v>
      </c>
      <c r="B34" s="130" t="s">
        <v>55</v>
      </c>
      <c r="C34" s="111">
        <v>452.79</v>
      </c>
    </row>
    <row r="35" spans="1:3" x14ac:dyDescent="0.25">
      <c r="A35" s="17" t="s">
        <v>56</v>
      </c>
      <c r="B35" s="130" t="s">
        <v>57</v>
      </c>
      <c r="C35" s="111">
        <v>350.45</v>
      </c>
    </row>
    <row r="36" spans="1:3" x14ac:dyDescent="0.25">
      <c r="A36" s="17" t="s">
        <v>114</v>
      </c>
      <c r="B36" s="130" t="s">
        <v>103</v>
      </c>
      <c r="C36" s="111">
        <v>34.119999999999997</v>
      </c>
    </row>
    <row r="37" spans="1:3" x14ac:dyDescent="0.25">
      <c r="A37" s="17" t="s">
        <v>58</v>
      </c>
      <c r="B37" s="130">
        <v>43284</v>
      </c>
      <c r="C37" s="111">
        <v>1041.1500000000001</v>
      </c>
    </row>
    <row r="38" spans="1:3" x14ac:dyDescent="0.25">
      <c r="A38" s="17" t="s">
        <v>63</v>
      </c>
      <c r="B38" s="130" t="s">
        <v>59</v>
      </c>
      <c r="C38" s="111">
        <v>940.71</v>
      </c>
    </row>
    <row r="39" spans="1:3" x14ac:dyDescent="0.25">
      <c r="A39" s="89" t="s">
        <v>64</v>
      </c>
      <c r="B39" s="135" t="s">
        <v>60</v>
      </c>
      <c r="C39" s="115">
        <v>4756.63</v>
      </c>
    </row>
    <row r="40" spans="1:3" x14ac:dyDescent="0.25">
      <c r="A40" s="90" t="s">
        <v>65</v>
      </c>
      <c r="B40" s="136" t="s">
        <v>66</v>
      </c>
      <c r="C40" s="116">
        <v>498.88</v>
      </c>
    </row>
    <row r="41" spans="1:3" x14ac:dyDescent="0.25">
      <c r="A41" s="90" t="s">
        <v>68</v>
      </c>
      <c r="B41" s="136" t="s">
        <v>67</v>
      </c>
      <c r="C41" s="116">
        <v>32.619999999999997</v>
      </c>
    </row>
    <row r="42" spans="1:3" x14ac:dyDescent="0.25">
      <c r="A42" s="90" t="s">
        <v>71</v>
      </c>
      <c r="B42" s="136" t="s">
        <v>75</v>
      </c>
      <c r="C42" s="116">
        <v>422.1</v>
      </c>
    </row>
    <row r="43" spans="1:3" x14ac:dyDescent="0.25">
      <c r="A43" s="90" t="s">
        <v>76</v>
      </c>
      <c r="B43" s="136">
        <v>43413</v>
      </c>
      <c r="C43" s="116">
        <v>111.1</v>
      </c>
    </row>
    <row r="44" spans="1:3" x14ac:dyDescent="0.25">
      <c r="A44" s="91" t="s">
        <v>69</v>
      </c>
      <c r="B44" s="137" t="s">
        <v>70</v>
      </c>
      <c r="C44" s="117">
        <v>30.9</v>
      </c>
    </row>
    <row r="45" spans="1:3" x14ac:dyDescent="0.25">
      <c r="A45" s="17" t="s">
        <v>80</v>
      </c>
      <c r="B45" s="130" t="s">
        <v>86</v>
      </c>
      <c r="C45" s="111">
        <v>757.51</v>
      </c>
    </row>
    <row r="46" spans="1:3" x14ac:dyDescent="0.25">
      <c r="A46" s="17" t="s">
        <v>82</v>
      </c>
      <c r="B46" s="130" t="s">
        <v>87</v>
      </c>
      <c r="C46" s="111">
        <v>9.9</v>
      </c>
    </row>
    <row r="47" spans="1:3" x14ac:dyDescent="0.25">
      <c r="A47" s="17" t="s">
        <v>84</v>
      </c>
      <c r="B47" s="130" t="s">
        <v>85</v>
      </c>
      <c r="C47" s="111">
        <v>409.7</v>
      </c>
    </row>
    <row r="48" spans="1:3" x14ac:dyDescent="0.25">
      <c r="A48" s="17" t="s">
        <v>81</v>
      </c>
      <c r="B48" s="130" t="s">
        <v>88</v>
      </c>
      <c r="C48" s="111">
        <v>497</v>
      </c>
    </row>
    <row r="49" spans="1:3" x14ac:dyDescent="0.25">
      <c r="A49" s="17" t="s">
        <v>156</v>
      </c>
      <c r="B49" s="130" t="s">
        <v>89</v>
      </c>
      <c r="C49" s="111">
        <v>19.22</v>
      </c>
    </row>
    <row r="50" spans="1:3" x14ac:dyDescent="0.25">
      <c r="A50" s="17" t="s">
        <v>83</v>
      </c>
      <c r="B50" s="130" t="s">
        <v>90</v>
      </c>
      <c r="C50" s="111">
        <v>842.89</v>
      </c>
    </row>
    <row r="51" spans="1:3" x14ac:dyDescent="0.25">
      <c r="A51" s="17" t="s">
        <v>91</v>
      </c>
      <c r="B51" s="130">
        <v>43558</v>
      </c>
      <c r="C51" s="111">
        <v>230.57</v>
      </c>
    </row>
    <row r="52" spans="1:3" x14ac:dyDescent="0.25">
      <c r="A52" s="100" t="s">
        <v>100</v>
      </c>
      <c r="B52" s="138" t="s">
        <v>128</v>
      </c>
      <c r="C52" s="118">
        <v>17.86</v>
      </c>
    </row>
    <row r="53" spans="1:3" x14ac:dyDescent="0.25">
      <c r="A53" s="100" t="s">
        <v>132</v>
      </c>
      <c r="B53" s="138" t="s">
        <v>130</v>
      </c>
      <c r="C53" s="118">
        <v>196.33</v>
      </c>
    </row>
    <row r="54" spans="1:3" x14ac:dyDescent="0.25">
      <c r="A54" s="101" t="s">
        <v>133</v>
      </c>
      <c r="B54" s="139" t="s">
        <v>134</v>
      </c>
      <c r="C54" s="119">
        <v>3532.62</v>
      </c>
    </row>
    <row r="55" spans="1:3" x14ac:dyDescent="0.25">
      <c r="A55" s="102" t="s">
        <v>137</v>
      </c>
      <c r="B55" s="140" t="s">
        <v>136</v>
      </c>
      <c r="C55" s="116">
        <v>176.5</v>
      </c>
    </row>
    <row r="56" spans="1:3" x14ac:dyDescent="0.25">
      <c r="A56" s="102" t="s">
        <v>138</v>
      </c>
      <c r="B56" s="140" t="s">
        <v>139</v>
      </c>
      <c r="C56" s="116">
        <v>210.84</v>
      </c>
    </row>
    <row r="57" spans="1:3" x14ac:dyDescent="0.25">
      <c r="A57" s="102" t="s">
        <v>140</v>
      </c>
      <c r="B57" s="140" t="s">
        <v>141</v>
      </c>
      <c r="C57" s="116">
        <v>3207.08</v>
      </c>
    </row>
    <row r="58" spans="1:3" x14ac:dyDescent="0.25">
      <c r="A58" s="102" t="s">
        <v>148</v>
      </c>
      <c r="B58" s="140">
        <v>43837</v>
      </c>
      <c r="C58" s="116">
        <v>238.31</v>
      </c>
    </row>
    <row r="59" spans="1:3" x14ac:dyDescent="0.25">
      <c r="A59" s="102" t="s">
        <v>153</v>
      </c>
      <c r="B59" s="140">
        <v>43850</v>
      </c>
      <c r="C59" s="116">
        <v>1040.56</v>
      </c>
    </row>
    <row r="60" spans="1:3" x14ac:dyDescent="0.25">
      <c r="A60" s="102" t="s">
        <v>145</v>
      </c>
      <c r="B60" s="140" t="s">
        <v>149</v>
      </c>
      <c r="C60" s="116">
        <v>319.05</v>
      </c>
    </row>
    <row r="61" spans="1:3" x14ac:dyDescent="0.25">
      <c r="A61" s="103" t="s">
        <v>143</v>
      </c>
      <c r="B61" s="141">
        <v>43885</v>
      </c>
      <c r="C61" s="120">
        <v>195.4</v>
      </c>
    </row>
    <row r="62" spans="1:3" x14ac:dyDescent="0.25">
      <c r="A62" s="104" t="s">
        <v>147</v>
      </c>
      <c r="B62" s="142" t="s">
        <v>150</v>
      </c>
      <c r="C62" s="121">
        <v>16.3</v>
      </c>
    </row>
    <row r="63" spans="1:3" x14ac:dyDescent="0.25">
      <c r="A63" s="17" t="s">
        <v>100</v>
      </c>
      <c r="B63" s="130" t="s">
        <v>166</v>
      </c>
      <c r="C63" s="122">
        <v>20.48</v>
      </c>
    </row>
    <row r="64" spans="1:3" x14ac:dyDescent="0.25">
      <c r="A64" s="17" t="s">
        <v>161</v>
      </c>
      <c r="B64" s="130">
        <v>44341</v>
      </c>
      <c r="C64" s="122">
        <v>188.7</v>
      </c>
    </row>
    <row r="65" spans="1:3" x14ac:dyDescent="0.25">
      <c r="A65" s="17" t="s">
        <v>162</v>
      </c>
      <c r="B65" s="130" t="s">
        <v>163</v>
      </c>
      <c r="C65" s="122">
        <v>331.15</v>
      </c>
    </row>
    <row r="66" spans="1:3" x14ac:dyDescent="0.25">
      <c r="A66" s="93" t="s">
        <v>165</v>
      </c>
      <c r="B66" s="143">
        <v>44399</v>
      </c>
      <c r="C66" s="123">
        <v>216.45</v>
      </c>
    </row>
    <row r="67" spans="1:3" x14ac:dyDescent="0.25">
      <c r="A67" s="98" t="s">
        <v>169</v>
      </c>
      <c r="B67" s="144" t="s">
        <v>170</v>
      </c>
      <c r="C67" s="124">
        <v>336.99</v>
      </c>
    </row>
    <row r="68" spans="1:3" x14ac:dyDescent="0.25">
      <c r="A68" s="98" t="s">
        <v>175</v>
      </c>
      <c r="B68" s="144" t="s">
        <v>176</v>
      </c>
      <c r="C68" s="124">
        <v>340.32000000000005</v>
      </c>
    </row>
    <row r="69" spans="1:3" x14ac:dyDescent="0.25">
      <c r="A69" s="98" t="s">
        <v>177</v>
      </c>
      <c r="B69" s="144" t="s">
        <v>178</v>
      </c>
      <c r="C69" s="124">
        <v>2261.7600000000002</v>
      </c>
    </row>
    <row r="70" spans="1:3" x14ac:dyDescent="0.25">
      <c r="A70" s="98" t="s">
        <v>174</v>
      </c>
      <c r="B70" s="144">
        <v>44494</v>
      </c>
      <c r="C70" s="124">
        <v>135.5</v>
      </c>
    </row>
    <row r="71" spans="1:3" x14ac:dyDescent="0.25">
      <c r="A71" s="99" t="s">
        <v>100</v>
      </c>
      <c r="B71" s="145" t="s">
        <v>173</v>
      </c>
      <c r="C71" s="125">
        <v>7.98</v>
      </c>
    </row>
    <row r="72" spans="1:3" x14ac:dyDescent="0.25">
      <c r="A72" s="156" t="s">
        <v>172</v>
      </c>
      <c r="B72" s="157" t="s">
        <v>171</v>
      </c>
      <c r="C72" s="158">
        <v>0</v>
      </c>
    </row>
    <row r="73" spans="1:3" x14ac:dyDescent="0.25">
      <c r="A73" s="159" t="s">
        <v>180</v>
      </c>
      <c r="B73" s="160">
        <v>44584</v>
      </c>
      <c r="C73" s="161">
        <v>359.85</v>
      </c>
    </row>
    <row r="74" spans="1:3" x14ac:dyDescent="0.25">
      <c r="A74" s="159" t="s">
        <v>183</v>
      </c>
      <c r="B74" s="160">
        <v>44643</v>
      </c>
      <c r="C74" s="161">
        <v>215.67</v>
      </c>
    </row>
    <row r="75" spans="1:3" ht="15.75" thickBot="1" x14ac:dyDescent="0.3">
      <c r="A75" s="162" t="s">
        <v>182</v>
      </c>
      <c r="B75" s="163">
        <v>44655</v>
      </c>
      <c r="C75" s="164">
        <v>196.7</v>
      </c>
    </row>
    <row r="76" spans="1:3" ht="15.75" thickBot="1" x14ac:dyDescent="0.3">
      <c r="A76" s="165" t="s">
        <v>181</v>
      </c>
      <c r="B76" s="155">
        <v>44663</v>
      </c>
      <c r="C76" s="126">
        <v>169.94</v>
      </c>
    </row>
    <row r="77" spans="1:3" x14ac:dyDescent="0.25">
      <c r="A77" s="166" t="s">
        <v>44</v>
      </c>
      <c r="B77" s="167"/>
      <c r="C77" s="19">
        <f>SUM(C2:C76)</f>
        <v>45671.659999999989</v>
      </c>
    </row>
  </sheetData>
  <mergeCells count="1">
    <mergeCell ref="A77:B7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="90" zoomScaleNormal="90" workbookViewId="0">
      <selection activeCell="C23" sqref="C23"/>
    </sheetView>
  </sheetViews>
  <sheetFormatPr defaultRowHeight="15" x14ac:dyDescent="0.25"/>
  <cols>
    <col min="1" max="1" width="87.42578125" bestFit="1" customWidth="1"/>
    <col min="2" max="2" width="18" bestFit="1" customWidth="1"/>
    <col min="3" max="3" width="8.85546875" bestFit="1" customWidth="1"/>
  </cols>
  <sheetData>
    <row r="1" spans="1:3" ht="27" thickBot="1" x14ac:dyDescent="0.3">
      <c r="A1" s="11" t="s">
        <v>5</v>
      </c>
      <c r="B1" s="16" t="s">
        <v>0</v>
      </c>
      <c r="C1" s="35" t="s">
        <v>21</v>
      </c>
    </row>
    <row r="2" spans="1:3" ht="14.45" x14ac:dyDescent="0.3">
      <c r="A2" s="17" t="s">
        <v>43</v>
      </c>
      <c r="B2" s="43">
        <v>43116</v>
      </c>
      <c r="C2" s="36">
        <v>247.27</v>
      </c>
    </row>
    <row r="3" spans="1:3" x14ac:dyDescent="0.25">
      <c r="A3" s="17" t="s">
        <v>104</v>
      </c>
      <c r="B3" s="43" t="s">
        <v>95</v>
      </c>
      <c r="C3" s="36">
        <v>10.8</v>
      </c>
    </row>
    <row r="4" spans="1:3" x14ac:dyDescent="0.25">
      <c r="A4" s="53" t="s">
        <v>97</v>
      </c>
      <c r="B4" s="62" t="s">
        <v>105</v>
      </c>
      <c r="C4" s="63">
        <v>0</v>
      </c>
    </row>
    <row r="5" spans="1:3" x14ac:dyDescent="0.25">
      <c r="A5" s="57" t="s">
        <v>47</v>
      </c>
      <c r="B5" s="50">
        <v>43180</v>
      </c>
      <c r="C5" s="60">
        <v>477.21</v>
      </c>
    </row>
    <row r="6" spans="1:3" x14ac:dyDescent="0.25">
      <c r="A6" s="57" t="s">
        <v>158</v>
      </c>
      <c r="B6" s="66" t="s">
        <v>98</v>
      </c>
      <c r="C6" s="64">
        <v>132.1</v>
      </c>
    </row>
    <row r="7" spans="1:3" x14ac:dyDescent="0.25">
      <c r="A7" s="17" t="s">
        <v>49</v>
      </c>
      <c r="B7" s="43" t="s">
        <v>50</v>
      </c>
      <c r="C7" s="36">
        <v>469.43</v>
      </c>
    </row>
    <row r="8" spans="1:3" x14ac:dyDescent="0.25">
      <c r="A8" s="17" t="s">
        <v>61</v>
      </c>
      <c r="B8" s="43" t="s">
        <v>52</v>
      </c>
      <c r="C8" s="36">
        <v>155.69</v>
      </c>
    </row>
    <row r="9" spans="1:3" x14ac:dyDescent="0.25">
      <c r="A9" s="17" t="s">
        <v>107</v>
      </c>
      <c r="B9" s="43">
        <v>43229</v>
      </c>
      <c r="C9" s="36">
        <v>561.66</v>
      </c>
    </row>
    <row r="10" spans="1:3" x14ac:dyDescent="0.25">
      <c r="A10" s="17" t="s">
        <v>108</v>
      </c>
      <c r="B10" s="43" t="s">
        <v>109</v>
      </c>
      <c r="C10" s="36">
        <v>13.97</v>
      </c>
    </row>
    <row r="11" spans="1:3" ht="14.45" x14ac:dyDescent="0.3">
      <c r="A11" s="17" t="s">
        <v>53</v>
      </c>
      <c r="B11" s="43">
        <v>43248</v>
      </c>
      <c r="C11" s="36">
        <v>325.35000000000002</v>
      </c>
    </row>
    <row r="12" spans="1:3" x14ac:dyDescent="0.25">
      <c r="A12" s="17" t="s">
        <v>110</v>
      </c>
      <c r="B12" s="43" t="s">
        <v>55</v>
      </c>
      <c r="C12" s="36">
        <v>452.79</v>
      </c>
    </row>
    <row r="13" spans="1:3" x14ac:dyDescent="0.25">
      <c r="A13" s="17" t="s">
        <v>56</v>
      </c>
      <c r="B13" s="43" t="s">
        <v>57</v>
      </c>
      <c r="C13" s="36">
        <v>350.45</v>
      </c>
    </row>
    <row r="14" spans="1:3" ht="14.45" x14ac:dyDescent="0.3">
      <c r="A14" s="57" t="s">
        <v>102</v>
      </c>
      <c r="B14" s="50" t="s">
        <v>103</v>
      </c>
      <c r="C14" s="36">
        <v>34.119999999999997</v>
      </c>
    </row>
    <row r="15" spans="1:3" ht="14.45" x14ac:dyDescent="0.3">
      <c r="A15" s="17" t="s">
        <v>58</v>
      </c>
      <c r="B15" s="43">
        <v>43284</v>
      </c>
      <c r="C15" s="36">
        <v>1041.1500000000001</v>
      </c>
    </row>
    <row r="16" spans="1:3" ht="14.45" x14ac:dyDescent="0.3">
      <c r="A16" s="17" t="s">
        <v>63</v>
      </c>
      <c r="B16" s="43" t="s">
        <v>59</v>
      </c>
      <c r="C16" s="36">
        <v>940.71</v>
      </c>
    </row>
    <row r="17" spans="1:3" x14ac:dyDescent="0.25">
      <c r="A17" s="17" t="s">
        <v>64</v>
      </c>
      <c r="B17" s="43" t="s">
        <v>60</v>
      </c>
      <c r="C17" s="36">
        <v>4756.63</v>
      </c>
    </row>
    <row r="18" spans="1:3" x14ac:dyDescent="0.25">
      <c r="A18" s="17" t="s">
        <v>65</v>
      </c>
      <c r="B18" s="43" t="s">
        <v>66</v>
      </c>
      <c r="C18" s="36">
        <v>498.88</v>
      </c>
    </row>
    <row r="19" spans="1:3" x14ac:dyDescent="0.25">
      <c r="A19" s="17" t="s">
        <v>68</v>
      </c>
      <c r="B19" s="43" t="s">
        <v>67</v>
      </c>
      <c r="C19" s="36">
        <v>32.619999999999997</v>
      </c>
    </row>
    <row r="20" spans="1:3" x14ac:dyDescent="0.25">
      <c r="A20" s="17" t="s">
        <v>71</v>
      </c>
      <c r="B20" s="43" t="s">
        <v>75</v>
      </c>
      <c r="C20" s="36">
        <v>422.1</v>
      </c>
    </row>
    <row r="21" spans="1:3" x14ac:dyDescent="0.25">
      <c r="A21" s="17" t="s">
        <v>78</v>
      </c>
      <c r="B21" s="43">
        <v>43778</v>
      </c>
      <c r="C21" s="36">
        <v>111.1</v>
      </c>
    </row>
    <row r="22" spans="1:3" ht="15.75" thickBot="1" x14ac:dyDescent="0.3">
      <c r="A22" s="17" t="s">
        <v>69</v>
      </c>
      <c r="B22" s="43" t="s">
        <v>70</v>
      </c>
      <c r="C22" s="36">
        <v>30.9</v>
      </c>
    </row>
    <row r="23" spans="1:3" ht="14.45" x14ac:dyDescent="0.35">
      <c r="A23" s="166" t="s">
        <v>13</v>
      </c>
      <c r="B23" s="167"/>
      <c r="C23" s="19">
        <f>SUM(C2:C22)</f>
        <v>11064.93</v>
      </c>
    </row>
    <row r="28" spans="1:3" x14ac:dyDescent="0.25">
      <c r="A28" t="s">
        <v>77</v>
      </c>
    </row>
  </sheetData>
  <mergeCells count="1">
    <mergeCell ref="A23:B2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workbookViewId="0">
      <selection activeCell="C5" sqref="C5"/>
    </sheetView>
  </sheetViews>
  <sheetFormatPr defaultRowHeight="15" x14ac:dyDescent="0.25"/>
  <cols>
    <col min="1" max="1" width="87.85546875" bestFit="1" customWidth="1"/>
    <col min="2" max="2" width="18" bestFit="1" customWidth="1"/>
    <col min="3" max="3" width="10.5703125" bestFit="1" customWidth="1"/>
    <col min="4" max="4" width="8.7109375" style="54"/>
  </cols>
  <sheetData>
    <row r="1" spans="1:3" x14ac:dyDescent="0.25">
      <c r="C1" s="33"/>
    </row>
    <row r="2" spans="1:3" x14ac:dyDescent="0.25">
      <c r="C2" s="33"/>
    </row>
    <row r="3" spans="1:3" ht="62.25" customHeight="1" thickBot="1" x14ac:dyDescent="0.3">
      <c r="C3" s="33"/>
    </row>
    <row r="4" spans="1:3" ht="27" thickBot="1" x14ac:dyDescent="0.3">
      <c r="A4" s="23" t="s">
        <v>41</v>
      </c>
      <c r="B4" s="24"/>
      <c r="C4" s="34" t="s">
        <v>22</v>
      </c>
    </row>
    <row r="5" spans="1:3" ht="15.75" thickBot="1" x14ac:dyDescent="0.3">
      <c r="A5" s="168" t="s">
        <v>13</v>
      </c>
      <c r="B5" s="169"/>
      <c r="C5" s="30">
        <f>SUM(C6,C9,C13,C18,C22,C27,C32,C36,C40,C44,C47,C51,C55,C59,C63,C69,C74,C79,C84,C88,C91)</f>
        <v>11064.93</v>
      </c>
    </row>
    <row r="6" spans="1:3" ht="22.5" customHeight="1" x14ac:dyDescent="0.3">
      <c r="A6" s="26" t="s">
        <v>43</v>
      </c>
      <c r="B6" s="41">
        <v>43116</v>
      </c>
      <c r="C6" s="39">
        <f>SUM(C7:C8)</f>
        <v>247.26999999999998</v>
      </c>
    </row>
    <row r="7" spans="1:3" ht="14.45" x14ac:dyDescent="0.3">
      <c r="A7" s="2" t="s">
        <v>7</v>
      </c>
      <c r="B7" s="42"/>
      <c r="C7" s="4">
        <v>231.35</v>
      </c>
    </row>
    <row r="8" spans="1:3" ht="14.45" x14ac:dyDescent="0.3">
      <c r="A8" s="2" t="s">
        <v>74</v>
      </c>
      <c r="B8" s="42"/>
      <c r="C8" s="4">
        <v>15.92</v>
      </c>
    </row>
    <row r="9" spans="1:3" ht="14.45" x14ac:dyDescent="0.3">
      <c r="A9" s="26" t="s">
        <v>96</v>
      </c>
      <c r="B9" s="41" t="s">
        <v>106</v>
      </c>
      <c r="C9" s="39">
        <f>SUM(C10:C12)</f>
        <v>10.8</v>
      </c>
    </row>
    <row r="10" spans="1:3" ht="14.45" x14ac:dyDescent="0.3">
      <c r="A10" s="2" t="s">
        <v>10</v>
      </c>
      <c r="B10" s="2"/>
      <c r="C10" s="52">
        <v>0</v>
      </c>
    </row>
    <row r="11" spans="1:3" ht="14.45" x14ac:dyDescent="0.3">
      <c r="A11" s="2" t="s">
        <v>46</v>
      </c>
      <c r="B11" s="2"/>
      <c r="C11" s="52">
        <v>0</v>
      </c>
    </row>
    <row r="12" spans="1:3" ht="14.45" x14ac:dyDescent="0.3">
      <c r="A12" s="2" t="s">
        <v>74</v>
      </c>
      <c r="B12" s="2"/>
      <c r="C12" s="52">
        <v>10.8</v>
      </c>
    </row>
    <row r="13" spans="1:3" x14ac:dyDescent="0.25">
      <c r="A13" s="26" t="s">
        <v>97</v>
      </c>
      <c r="B13" s="26" t="s">
        <v>105</v>
      </c>
      <c r="C13" s="59">
        <f>SUM(C14:C17)</f>
        <v>0</v>
      </c>
    </row>
    <row r="14" spans="1:3" s="54" customFormat="1" ht="14.45" x14ac:dyDescent="0.3">
      <c r="A14" s="55" t="s">
        <v>94</v>
      </c>
      <c r="B14" s="55"/>
      <c r="C14" s="56">
        <v>0</v>
      </c>
    </row>
    <row r="15" spans="1:3" s="54" customFormat="1" ht="14.45" x14ac:dyDescent="0.3">
      <c r="A15" s="55" t="s">
        <v>1</v>
      </c>
      <c r="B15" s="55"/>
      <c r="C15" s="56">
        <v>0</v>
      </c>
    </row>
    <row r="16" spans="1:3" s="54" customFormat="1" ht="14.45" x14ac:dyDescent="0.35">
      <c r="A16" s="55" t="s">
        <v>46</v>
      </c>
      <c r="B16" s="55"/>
      <c r="C16" s="56">
        <v>0</v>
      </c>
    </row>
    <row r="17" spans="1:3" s="54" customFormat="1" ht="14.45" x14ac:dyDescent="0.3">
      <c r="A17" s="55" t="s">
        <v>72</v>
      </c>
      <c r="B17" s="55"/>
      <c r="C17" s="56">
        <v>0</v>
      </c>
    </row>
    <row r="18" spans="1:3" x14ac:dyDescent="0.25">
      <c r="A18" s="38" t="s">
        <v>47</v>
      </c>
      <c r="B18" s="41">
        <v>43180</v>
      </c>
      <c r="C18" s="40">
        <f>SUM(C19:C21)</f>
        <v>477.21</v>
      </c>
    </row>
    <row r="19" spans="1:3" ht="14.45" x14ac:dyDescent="0.3">
      <c r="A19" s="2" t="s">
        <v>7</v>
      </c>
      <c r="B19" s="42"/>
      <c r="C19" s="4">
        <v>366.61</v>
      </c>
    </row>
    <row r="20" spans="1:3" ht="14.45" x14ac:dyDescent="0.3">
      <c r="A20" s="2" t="s">
        <v>1</v>
      </c>
      <c r="B20" s="42"/>
      <c r="C20" s="4">
        <v>48.4</v>
      </c>
    </row>
    <row r="21" spans="1:3" ht="14.45" x14ac:dyDescent="0.3">
      <c r="A21" s="2" t="s">
        <v>74</v>
      </c>
      <c r="B21" s="42"/>
      <c r="C21" s="51">
        <v>62.2</v>
      </c>
    </row>
    <row r="22" spans="1:3" x14ac:dyDescent="0.25">
      <c r="A22" s="38" t="s">
        <v>157</v>
      </c>
      <c r="B22" s="38" t="s">
        <v>98</v>
      </c>
      <c r="C22" s="47">
        <f>SUM(C23:C26)</f>
        <v>132.10000000000002</v>
      </c>
    </row>
    <row r="23" spans="1:3" ht="14.45" x14ac:dyDescent="0.3">
      <c r="A23" s="49" t="s">
        <v>94</v>
      </c>
      <c r="B23" s="49"/>
      <c r="C23" s="58">
        <v>0</v>
      </c>
    </row>
    <row r="24" spans="1:3" ht="14.45" x14ac:dyDescent="0.3">
      <c r="A24" s="49" t="s">
        <v>46</v>
      </c>
      <c r="B24" s="49"/>
      <c r="C24" s="58">
        <v>0</v>
      </c>
    </row>
    <row r="25" spans="1:3" ht="14.45" x14ac:dyDescent="0.3">
      <c r="A25" s="49" t="s">
        <v>1</v>
      </c>
      <c r="B25" s="49"/>
      <c r="C25" s="58">
        <v>73.400000000000006</v>
      </c>
    </row>
    <row r="26" spans="1:3" ht="14.45" x14ac:dyDescent="0.3">
      <c r="A26" s="49" t="s">
        <v>74</v>
      </c>
      <c r="B26" s="49"/>
      <c r="C26" s="58">
        <v>58.7</v>
      </c>
    </row>
    <row r="27" spans="1:3" x14ac:dyDescent="0.25">
      <c r="A27" s="38" t="s">
        <v>49</v>
      </c>
      <c r="B27" s="41" t="s">
        <v>50</v>
      </c>
      <c r="C27" s="40">
        <f>SUM(C28:C31)</f>
        <v>469.43</v>
      </c>
    </row>
    <row r="28" spans="1:3" x14ac:dyDescent="0.25">
      <c r="A28" s="2" t="s">
        <v>51</v>
      </c>
      <c r="B28" s="42"/>
      <c r="C28" s="4">
        <v>262.61</v>
      </c>
    </row>
    <row r="29" spans="1:3" ht="14.45" x14ac:dyDescent="0.3">
      <c r="A29" s="2" t="s">
        <v>1</v>
      </c>
      <c r="B29" s="42"/>
      <c r="C29" s="51">
        <v>48.4</v>
      </c>
    </row>
    <row r="30" spans="1:3" ht="14.45" x14ac:dyDescent="0.3">
      <c r="A30" s="2" t="s">
        <v>46</v>
      </c>
      <c r="B30" s="42"/>
      <c r="C30" s="4">
        <v>126.3</v>
      </c>
    </row>
    <row r="31" spans="1:3" x14ac:dyDescent="0.25">
      <c r="A31" s="49" t="s">
        <v>74</v>
      </c>
      <c r="B31" s="50"/>
      <c r="C31" s="51">
        <v>32.119999999999997</v>
      </c>
    </row>
    <row r="32" spans="1:3" x14ac:dyDescent="0.25">
      <c r="A32" s="38" t="s">
        <v>61</v>
      </c>
      <c r="B32" s="41" t="s">
        <v>52</v>
      </c>
      <c r="C32" s="40">
        <f>SUM(C35:C35)</f>
        <v>155.69</v>
      </c>
    </row>
    <row r="33" spans="1:3" x14ac:dyDescent="0.25">
      <c r="A33" s="49" t="s">
        <v>94</v>
      </c>
      <c r="B33" s="50"/>
      <c r="C33" s="51">
        <v>0</v>
      </c>
    </row>
    <row r="34" spans="1:3" x14ac:dyDescent="0.25">
      <c r="A34" s="49" t="s">
        <v>46</v>
      </c>
      <c r="B34" s="50"/>
      <c r="C34" s="51">
        <v>0</v>
      </c>
    </row>
    <row r="35" spans="1:3" x14ac:dyDescent="0.25">
      <c r="A35" s="2" t="s">
        <v>74</v>
      </c>
      <c r="B35" s="42"/>
      <c r="C35" s="4">
        <v>155.69</v>
      </c>
    </row>
    <row r="36" spans="1:3" x14ac:dyDescent="0.25">
      <c r="A36" s="38" t="s">
        <v>99</v>
      </c>
      <c r="B36" s="41">
        <v>43229</v>
      </c>
      <c r="C36" s="40">
        <f>SUM(C37:C39)</f>
        <v>561.66</v>
      </c>
    </row>
    <row r="37" spans="1:3" x14ac:dyDescent="0.25">
      <c r="A37" s="49" t="s">
        <v>94</v>
      </c>
      <c r="B37" s="42"/>
      <c r="C37" s="4">
        <f>374.74</f>
        <v>374.74</v>
      </c>
    </row>
    <row r="38" spans="1:3" x14ac:dyDescent="0.25">
      <c r="A38" s="2" t="s">
        <v>1</v>
      </c>
      <c r="B38" s="42"/>
      <c r="C38" s="4">
        <v>73.400000000000006</v>
      </c>
    </row>
    <row r="39" spans="1:3" x14ac:dyDescent="0.25">
      <c r="A39" s="2" t="s">
        <v>74</v>
      </c>
      <c r="B39" s="42"/>
      <c r="C39" s="51">
        <v>113.52</v>
      </c>
    </row>
    <row r="40" spans="1:3" x14ac:dyDescent="0.25">
      <c r="A40" s="38" t="s">
        <v>100</v>
      </c>
      <c r="B40" s="65" t="s">
        <v>160</v>
      </c>
      <c r="C40" s="40">
        <f>SUM(C41:C43)</f>
        <v>13.97</v>
      </c>
    </row>
    <row r="41" spans="1:3" x14ac:dyDescent="0.25">
      <c r="A41" s="2" t="s">
        <v>94</v>
      </c>
      <c r="B41" s="42"/>
      <c r="C41" s="51">
        <v>0</v>
      </c>
    </row>
    <row r="42" spans="1:3" x14ac:dyDescent="0.25">
      <c r="A42" s="2" t="s">
        <v>46</v>
      </c>
      <c r="B42" s="42"/>
      <c r="C42" s="51">
        <v>0</v>
      </c>
    </row>
    <row r="43" spans="1:3" x14ac:dyDescent="0.25">
      <c r="A43" s="2" t="s">
        <v>74</v>
      </c>
      <c r="B43" s="42"/>
      <c r="C43" s="51">
        <v>13.97</v>
      </c>
    </row>
    <row r="44" spans="1:3" x14ac:dyDescent="0.25">
      <c r="A44" s="38" t="s">
        <v>53</v>
      </c>
      <c r="B44" s="41">
        <v>43248</v>
      </c>
      <c r="C44" s="40">
        <f>SUM(C45:C46)</f>
        <v>325.34999999999997</v>
      </c>
    </row>
    <row r="45" spans="1:3" x14ac:dyDescent="0.25">
      <c r="A45" s="2" t="s">
        <v>54</v>
      </c>
      <c r="B45" s="42"/>
      <c r="C45" s="4">
        <f>120.5+149.95</f>
        <v>270.45</v>
      </c>
    </row>
    <row r="46" spans="1:3" x14ac:dyDescent="0.25">
      <c r="A46" s="2" t="s">
        <v>74</v>
      </c>
      <c r="B46" s="42"/>
      <c r="C46" s="4">
        <v>54.9</v>
      </c>
    </row>
    <row r="47" spans="1:3" x14ac:dyDescent="0.25">
      <c r="A47" s="38" t="s">
        <v>101</v>
      </c>
      <c r="B47" s="41" t="s">
        <v>55</v>
      </c>
      <c r="C47" s="40">
        <f>SUM(C48:C50)</f>
        <v>452.78999999999996</v>
      </c>
    </row>
    <row r="48" spans="1:3" x14ac:dyDescent="0.25">
      <c r="A48" s="2" t="s">
        <v>54</v>
      </c>
      <c r="B48" s="42"/>
      <c r="C48" s="4">
        <v>222.65</v>
      </c>
    </row>
    <row r="49" spans="1:3" x14ac:dyDescent="0.25">
      <c r="A49" s="2" t="s">
        <v>46</v>
      </c>
      <c r="B49" s="42"/>
      <c r="C49" s="4">
        <v>193.76</v>
      </c>
    </row>
    <row r="50" spans="1:3" x14ac:dyDescent="0.25">
      <c r="A50" s="2" t="s">
        <v>74</v>
      </c>
      <c r="B50" s="42"/>
      <c r="C50" s="4">
        <v>36.380000000000003</v>
      </c>
    </row>
    <row r="51" spans="1:3" x14ac:dyDescent="0.25">
      <c r="A51" s="38" t="s">
        <v>56</v>
      </c>
      <c r="B51" s="41" t="s">
        <v>57</v>
      </c>
      <c r="C51" s="40">
        <f>SUM(C52:C54)</f>
        <v>350.45000000000005</v>
      </c>
    </row>
    <row r="52" spans="1:3" x14ac:dyDescent="0.25">
      <c r="A52" s="2" t="s">
        <v>54</v>
      </c>
      <c r="B52" s="42"/>
      <c r="C52" s="4">
        <v>200.8</v>
      </c>
    </row>
    <row r="53" spans="1:3" x14ac:dyDescent="0.25">
      <c r="A53" s="2" t="s">
        <v>46</v>
      </c>
      <c r="B53" s="42"/>
      <c r="C53" s="4">
        <v>0</v>
      </c>
    </row>
    <row r="54" spans="1:3" x14ac:dyDescent="0.25">
      <c r="A54" s="2" t="s">
        <v>74</v>
      </c>
      <c r="B54" s="42"/>
      <c r="C54" s="51">
        <v>149.65</v>
      </c>
    </row>
    <row r="55" spans="1:3" x14ac:dyDescent="0.25">
      <c r="A55" s="38" t="s">
        <v>102</v>
      </c>
      <c r="B55" s="41" t="s">
        <v>103</v>
      </c>
      <c r="C55" s="40">
        <f>SUM(C56:C58)</f>
        <v>34.119999999999997</v>
      </c>
    </row>
    <row r="56" spans="1:3" x14ac:dyDescent="0.25">
      <c r="A56" s="49" t="s">
        <v>92</v>
      </c>
      <c r="B56" s="61"/>
      <c r="C56" s="51">
        <v>0</v>
      </c>
    </row>
    <row r="57" spans="1:3" x14ac:dyDescent="0.25">
      <c r="A57" s="49" t="s">
        <v>46</v>
      </c>
      <c r="B57" s="61"/>
      <c r="C57" s="51">
        <v>0</v>
      </c>
    </row>
    <row r="58" spans="1:3" x14ac:dyDescent="0.25">
      <c r="A58" s="49" t="s">
        <v>74</v>
      </c>
      <c r="B58" s="61"/>
      <c r="C58" s="51">
        <v>34.119999999999997</v>
      </c>
    </row>
    <row r="59" spans="1:3" x14ac:dyDescent="0.25">
      <c r="A59" s="38" t="s">
        <v>58</v>
      </c>
      <c r="B59" s="41">
        <v>43284</v>
      </c>
      <c r="C59" s="40">
        <f>SUM(C60:C62)</f>
        <v>1041.1500000000001</v>
      </c>
    </row>
    <row r="60" spans="1:3" x14ac:dyDescent="0.25">
      <c r="A60" s="2" t="s">
        <v>11</v>
      </c>
      <c r="B60" s="42"/>
      <c r="C60" s="4">
        <v>891.28</v>
      </c>
    </row>
    <row r="61" spans="1:3" x14ac:dyDescent="0.25">
      <c r="A61" s="2" t="s">
        <v>1</v>
      </c>
      <c r="B61" s="42"/>
      <c r="C61" s="4">
        <v>49</v>
      </c>
    </row>
    <row r="62" spans="1:3" x14ac:dyDescent="0.25">
      <c r="A62" s="45" t="s">
        <v>74</v>
      </c>
      <c r="C62" s="46">
        <v>100.87</v>
      </c>
    </row>
    <row r="63" spans="1:3" x14ac:dyDescent="0.25">
      <c r="A63" s="38" t="s">
        <v>63</v>
      </c>
      <c r="B63" s="41" t="s">
        <v>59</v>
      </c>
      <c r="C63" s="40">
        <f>SUM(C64:C68)</f>
        <v>940.70999999999992</v>
      </c>
    </row>
    <row r="64" spans="1:3" x14ac:dyDescent="0.25">
      <c r="A64" s="2" t="s">
        <v>48</v>
      </c>
      <c r="B64" s="42"/>
      <c r="C64" s="4">
        <v>281.10000000000002</v>
      </c>
    </row>
    <row r="65" spans="1:3" x14ac:dyDescent="0.25">
      <c r="A65" s="2" t="s">
        <v>1</v>
      </c>
      <c r="B65" s="42"/>
      <c r="C65" s="4">
        <v>48.4</v>
      </c>
    </row>
    <row r="66" spans="1:3" x14ac:dyDescent="0.25">
      <c r="A66" s="2" t="s">
        <v>46</v>
      </c>
      <c r="B66" s="42"/>
      <c r="C66" s="4">
        <v>439.53</v>
      </c>
    </row>
    <row r="67" spans="1:3" x14ac:dyDescent="0.25">
      <c r="A67" s="2" t="s">
        <v>74</v>
      </c>
      <c r="B67" s="42"/>
      <c r="C67" s="4">
        <v>39.770000000000003</v>
      </c>
    </row>
    <row r="68" spans="1:3" x14ac:dyDescent="0.25">
      <c r="A68" s="2" t="s">
        <v>45</v>
      </c>
      <c r="B68" s="42"/>
      <c r="C68" s="4">
        <v>131.91</v>
      </c>
    </row>
    <row r="69" spans="1:3" x14ac:dyDescent="0.25">
      <c r="A69" s="38" t="s">
        <v>64</v>
      </c>
      <c r="B69" s="41" t="s">
        <v>60</v>
      </c>
      <c r="C69" s="40">
        <f>SUM(C70:C73)</f>
        <v>4756.63</v>
      </c>
    </row>
    <row r="70" spans="1:3" x14ac:dyDescent="0.25">
      <c r="A70" s="2" t="s">
        <v>48</v>
      </c>
      <c r="B70" s="42"/>
      <c r="C70" s="4">
        <v>3007.18</v>
      </c>
    </row>
    <row r="71" spans="1:3" x14ac:dyDescent="0.25">
      <c r="A71" s="2" t="s">
        <v>46</v>
      </c>
      <c r="B71" s="42"/>
      <c r="C71" s="4">
        <v>815.36</v>
      </c>
    </row>
    <row r="72" spans="1:3" x14ac:dyDescent="0.25">
      <c r="A72" s="2" t="s">
        <v>45</v>
      </c>
      <c r="B72" s="42"/>
      <c r="C72" s="4">
        <v>569.45000000000005</v>
      </c>
    </row>
    <row r="73" spans="1:3" x14ac:dyDescent="0.25">
      <c r="A73" s="45" t="s">
        <v>74</v>
      </c>
      <c r="C73" s="46">
        <v>364.64</v>
      </c>
    </row>
    <row r="74" spans="1:3" x14ac:dyDescent="0.25">
      <c r="A74" s="38" t="s">
        <v>73</v>
      </c>
      <c r="B74" s="41" t="s">
        <v>60</v>
      </c>
      <c r="C74" s="40">
        <f>SUM(C75:C78)</f>
        <v>498.88</v>
      </c>
    </row>
    <row r="75" spans="1:3" x14ac:dyDescent="0.25">
      <c r="A75" s="2" t="s">
        <v>48</v>
      </c>
      <c r="B75" s="42"/>
      <c r="C75" s="4">
        <v>50</v>
      </c>
    </row>
    <row r="76" spans="1:3" x14ac:dyDescent="0.25">
      <c r="A76" s="2" t="s">
        <v>46</v>
      </c>
      <c r="B76" s="42"/>
      <c r="C76" s="4">
        <v>0</v>
      </c>
    </row>
    <row r="77" spans="1:3" x14ac:dyDescent="0.25">
      <c r="A77" s="2" t="s">
        <v>45</v>
      </c>
      <c r="B77" s="42"/>
      <c r="C77" s="4">
        <v>116.75</v>
      </c>
    </row>
    <row r="78" spans="1:3" x14ac:dyDescent="0.25">
      <c r="A78" s="45" t="s">
        <v>74</v>
      </c>
      <c r="C78" s="46">
        <v>332.13</v>
      </c>
    </row>
    <row r="79" spans="1:3" x14ac:dyDescent="0.25">
      <c r="A79" s="38" t="s">
        <v>68</v>
      </c>
      <c r="B79" s="41" t="s">
        <v>67</v>
      </c>
      <c r="C79" s="40">
        <f>SUM(C80:C83)</f>
        <v>32.619999999999997</v>
      </c>
    </row>
    <row r="80" spans="1:3" x14ac:dyDescent="0.25">
      <c r="A80" s="2" t="s">
        <v>7</v>
      </c>
      <c r="B80" s="42"/>
      <c r="C80" s="28">
        <v>0</v>
      </c>
    </row>
    <row r="81" spans="1:3" x14ac:dyDescent="0.25">
      <c r="A81" s="2" t="s">
        <v>46</v>
      </c>
      <c r="B81" s="42"/>
      <c r="C81" s="28">
        <v>0</v>
      </c>
    </row>
    <row r="82" spans="1:3" x14ac:dyDescent="0.25">
      <c r="A82" s="2" t="s">
        <v>45</v>
      </c>
      <c r="B82" s="42"/>
      <c r="C82" s="28">
        <v>0</v>
      </c>
    </row>
    <row r="83" spans="1:3" x14ac:dyDescent="0.25">
      <c r="A83" s="2" t="s">
        <v>72</v>
      </c>
      <c r="B83" s="42"/>
      <c r="C83" s="2">
        <v>32.619999999999997</v>
      </c>
    </row>
    <row r="84" spans="1:3" x14ac:dyDescent="0.25">
      <c r="A84" s="38" t="s">
        <v>71</v>
      </c>
      <c r="B84" s="65" t="s">
        <v>75</v>
      </c>
      <c r="C84" s="40">
        <f>SUM(C85:C87)</f>
        <v>422.1</v>
      </c>
    </row>
    <row r="85" spans="1:3" x14ac:dyDescent="0.25">
      <c r="A85" s="2" t="s">
        <v>7</v>
      </c>
      <c r="B85" s="42"/>
      <c r="C85" s="2">
        <v>202.5</v>
      </c>
    </row>
    <row r="86" spans="1:3" x14ac:dyDescent="0.25">
      <c r="A86" s="2" t="s">
        <v>46</v>
      </c>
      <c r="B86" s="42"/>
      <c r="C86" s="2">
        <v>142.6</v>
      </c>
    </row>
    <row r="87" spans="1:3" x14ac:dyDescent="0.25">
      <c r="A87" s="2" t="s">
        <v>72</v>
      </c>
      <c r="B87" s="42"/>
      <c r="C87" s="28">
        <v>77</v>
      </c>
    </row>
    <row r="88" spans="1:3" x14ac:dyDescent="0.25">
      <c r="A88" s="38" t="s">
        <v>79</v>
      </c>
      <c r="B88" s="67">
        <v>43413</v>
      </c>
      <c r="C88" s="47">
        <f>SUM(C89:C90)</f>
        <v>111.1</v>
      </c>
    </row>
    <row r="89" spans="1:3" x14ac:dyDescent="0.25">
      <c r="A89" s="2" t="s">
        <v>7</v>
      </c>
      <c r="B89" s="42"/>
      <c r="C89" s="2">
        <v>95.1</v>
      </c>
    </row>
    <row r="90" spans="1:3" x14ac:dyDescent="0.25">
      <c r="A90" s="2" t="s">
        <v>72</v>
      </c>
      <c r="B90" s="42"/>
      <c r="C90" s="2">
        <v>16</v>
      </c>
    </row>
    <row r="91" spans="1:3" x14ac:dyDescent="0.25">
      <c r="A91" s="38" t="s">
        <v>69</v>
      </c>
      <c r="B91" s="65" t="s">
        <v>70</v>
      </c>
      <c r="C91" s="38">
        <f>SUM(C92:C95)</f>
        <v>30.9</v>
      </c>
    </row>
    <row r="92" spans="1:3" x14ac:dyDescent="0.25">
      <c r="A92" s="2" t="s">
        <v>7</v>
      </c>
      <c r="B92" s="42"/>
      <c r="C92" s="2">
        <v>0</v>
      </c>
    </row>
    <row r="93" spans="1:3" x14ac:dyDescent="0.25">
      <c r="A93" s="2" t="s">
        <v>46</v>
      </c>
      <c r="B93" s="42"/>
      <c r="C93" s="2">
        <v>0</v>
      </c>
    </row>
    <row r="94" spans="1:3" x14ac:dyDescent="0.25">
      <c r="A94" s="2" t="s">
        <v>45</v>
      </c>
      <c r="B94" s="42"/>
      <c r="C94" s="2">
        <v>0</v>
      </c>
    </row>
    <row r="95" spans="1:3" x14ac:dyDescent="0.25">
      <c r="A95" s="2" t="s">
        <v>72</v>
      </c>
      <c r="B95" s="42"/>
      <c r="C95" s="2">
        <v>30.9</v>
      </c>
    </row>
  </sheetData>
  <mergeCells count="1">
    <mergeCell ref="A5:B5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9" sqref="C9"/>
    </sheetView>
  </sheetViews>
  <sheetFormatPr defaultRowHeight="15" x14ac:dyDescent="0.25"/>
  <cols>
    <col min="1" max="1" width="59.140625" bestFit="1" customWidth="1"/>
    <col min="2" max="2" width="13.42578125" bestFit="1" customWidth="1"/>
    <col min="3" max="3" width="8.85546875" style="33" bestFit="1" customWidth="1"/>
  </cols>
  <sheetData>
    <row r="1" spans="1:3" ht="27" thickBot="1" x14ac:dyDescent="0.3">
      <c r="A1" s="11" t="s">
        <v>5</v>
      </c>
      <c r="B1" s="16" t="s">
        <v>0</v>
      </c>
      <c r="C1" s="35" t="s">
        <v>21</v>
      </c>
    </row>
    <row r="2" spans="1:3" ht="14.45" x14ac:dyDescent="0.3">
      <c r="A2" s="17" t="s">
        <v>40</v>
      </c>
      <c r="B2" s="18">
        <v>42760</v>
      </c>
      <c r="C2" s="36">
        <v>253.92</v>
      </c>
    </row>
    <row r="3" spans="1:3" x14ac:dyDescent="0.25">
      <c r="A3" s="53" t="s">
        <v>115</v>
      </c>
      <c r="B3" s="53" t="s">
        <v>116</v>
      </c>
      <c r="C3" s="53">
        <v>7.35</v>
      </c>
    </row>
    <row r="4" spans="1:3" ht="14.45" x14ac:dyDescent="0.3">
      <c r="A4" s="53" t="s">
        <v>118</v>
      </c>
      <c r="B4" s="53" t="s">
        <v>117</v>
      </c>
      <c r="C4" s="73">
        <v>304.64999999999998</v>
      </c>
    </row>
    <row r="5" spans="1:3" s="54" customFormat="1" ht="27.6" x14ac:dyDescent="0.3">
      <c r="A5" s="70" t="s">
        <v>120</v>
      </c>
      <c r="B5" s="74">
        <v>43015</v>
      </c>
      <c r="C5" s="73">
        <v>95.1</v>
      </c>
    </row>
    <row r="6" spans="1:3" x14ac:dyDescent="0.25">
      <c r="A6" s="17" t="s">
        <v>121</v>
      </c>
      <c r="B6" s="18" t="s">
        <v>42</v>
      </c>
      <c r="C6" s="36">
        <v>335.53</v>
      </c>
    </row>
    <row r="7" spans="1:3" ht="26.25" x14ac:dyDescent="0.25">
      <c r="A7" s="53" t="s">
        <v>122</v>
      </c>
      <c r="B7" s="53" t="s">
        <v>123</v>
      </c>
      <c r="C7" s="53">
        <v>94.62</v>
      </c>
    </row>
    <row r="8" spans="1:3" ht="15.75" thickBot="1" x14ac:dyDescent="0.3">
      <c r="A8" s="53" t="s">
        <v>124</v>
      </c>
      <c r="B8" s="53" t="s">
        <v>125</v>
      </c>
      <c r="C8" s="76">
        <v>29.35</v>
      </c>
    </row>
    <row r="9" spans="1:3" ht="14.45" x14ac:dyDescent="0.3">
      <c r="A9" s="166" t="s">
        <v>13</v>
      </c>
      <c r="B9" s="167"/>
      <c r="C9" s="19">
        <f>SUM(C2:C8)</f>
        <v>1120.52</v>
      </c>
    </row>
  </sheetData>
  <mergeCells count="1">
    <mergeCell ref="A9:B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4" workbookViewId="0">
      <selection activeCell="C5" sqref="C5"/>
    </sheetView>
  </sheetViews>
  <sheetFormatPr defaultRowHeight="15" x14ac:dyDescent="0.25"/>
  <cols>
    <col min="1" max="1" width="68.5703125" bestFit="1" customWidth="1"/>
    <col min="2" max="2" width="13.42578125" bestFit="1" customWidth="1"/>
    <col min="3" max="3" width="8.5703125" style="33" bestFit="1" customWidth="1"/>
  </cols>
  <sheetData>
    <row r="1" spans="1:4" ht="60.75" customHeight="1" x14ac:dyDescent="0.25"/>
    <row r="3" spans="1:4" ht="15.75" thickBot="1" x14ac:dyDescent="0.3"/>
    <row r="4" spans="1:4" ht="27" thickBot="1" x14ac:dyDescent="0.3">
      <c r="A4" s="23" t="s">
        <v>41</v>
      </c>
      <c r="B4" s="24"/>
      <c r="C4" s="34" t="s">
        <v>22</v>
      </c>
    </row>
    <row r="5" spans="1:4" thickBot="1" x14ac:dyDescent="0.35">
      <c r="A5" s="168" t="s">
        <v>13</v>
      </c>
      <c r="B5" s="169"/>
      <c r="C5" s="78">
        <f>SUM(C6,C9,C13,C17,C21,C25,C29)</f>
        <v>1120.52</v>
      </c>
      <c r="D5" s="54"/>
    </row>
    <row r="6" spans="1:4" ht="14.45" x14ac:dyDescent="0.3">
      <c r="A6" s="26" t="s">
        <v>40</v>
      </c>
      <c r="B6" s="6">
        <v>42760</v>
      </c>
      <c r="C6" s="31">
        <f>SUM(C7:C8)</f>
        <v>253.92000000000002</v>
      </c>
    </row>
    <row r="7" spans="1:4" ht="14.45" x14ac:dyDescent="0.3">
      <c r="A7" s="2" t="s">
        <v>7</v>
      </c>
      <c r="B7" s="2"/>
      <c r="C7" s="28">
        <v>218.75</v>
      </c>
    </row>
    <row r="8" spans="1:4" x14ac:dyDescent="0.25">
      <c r="A8" s="2" t="s">
        <v>20</v>
      </c>
      <c r="B8" s="2"/>
      <c r="C8" s="28">
        <v>35.17</v>
      </c>
    </row>
    <row r="9" spans="1:4" x14ac:dyDescent="0.25">
      <c r="A9" s="26" t="s">
        <v>115</v>
      </c>
      <c r="B9" s="6" t="s">
        <v>116</v>
      </c>
      <c r="C9" s="31">
        <f>SUM(C10:C12)</f>
        <v>7.35</v>
      </c>
    </row>
    <row r="10" spans="1:4" ht="14.45" x14ac:dyDescent="0.3">
      <c r="A10" s="55" t="s">
        <v>94</v>
      </c>
      <c r="B10" s="69"/>
      <c r="C10" s="58">
        <v>0</v>
      </c>
    </row>
    <row r="11" spans="1:4" ht="14.45" x14ac:dyDescent="0.3">
      <c r="A11" s="55" t="s">
        <v>6</v>
      </c>
      <c r="B11" s="69"/>
      <c r="C11" s="58">
        <v>0</v>
      </c>
    </row>
    <row r="12" spans="1:4" ht="14.45" x14ac:dyDescent="0.35">
      <c r="A12" s="55" t="s">
        <v>74</v>
      </c>
      <c r="B12" s="69"/>
      <c r="C12" s="58">
        <v>7.35</v>
      </c>
    </row>
    <row r="13" spans="1:4" ht="14.45" x14ac:dyDescent="0.35">
      <c r="A13" s="26" t="s">
        <v>118</v>
      </c>
      <c r="B13" s="26" t="s">
        <v>117</v>
      </c>
      <c r="C13" s="26">
        <f>SUM(C14:C16)</f>
        <v>304.64999999999998</v>
      </c>
    </row>
    <row r="14" spans="1:4" ht="14.45" x14ac:dyDescent="0.35">
      <c r="A14" s="55" t="s">
        <v>119</v>
      </c>
      <c r="B14" s="55"/>
      <c r="C14" s="55">
        <v>212.15</v>
      </c>
    </row>
    <row r="15" spans="1:4" ht="14.45" x14ac:dyDescent="0.35">
      <c r="A15" s="55" t="s">
        <v>46</v>
      </c>
      <c r="B15" s="55"/>
      <c r="C15" s="56">
        <v>0</v>
      </c>
    </row>
    <row r="16" spans="1:4" ht="14.45" x14ac:dyDescent="0.35">
      <c r="A16" s="71" t="s">
        <v>74</v>
      </c>
      <c r="B16" s="71"/>
      <c r="C16" s="71">
        <v>92.5</v>
      </c>
    </row>
    <row r="17" spans="1:3" s="5" customFormat="1" ht="26.45" x14ac:dyDescent="0.35">
      <c r="A17" s="26" t="s">
        <v>120</v>
      </c>
      <c r="B17" s="26">
        <v>43015</v>
      </c>
      <c r="C17" s="59">
        <f>SUM(C18:C20)</f>
        <v>95.1</v>
      </c>
    </row>
    <row r="18" spans="1:3" s="5" customFormat="1" ht="14.45" x14ac:dyDescent="0.35">
      <c r="A18" s="71" t="s">
        <v>119</v>
      </c>
      <c r="B18" s="72"/>
      <c r="C18" s="71">
        <v>95.1</v>
      </c>
    </row>
    <row r="19" spans="1:3" s="5" customFormat="1" ht="14.45" x14ac:dyDescent="0.35">
      <c r="A19" s="71" t="s">
        <v>6</v>
      </c>
      <c r="B19" s="72"/>
      <c r="C19" s="75">
        <v>0</v>
      </c>
    </row>
    <row r="20" spans="1:3" s="5" customFormat="1" ht="14.45" x14ac:dyDescent="0.35">
      <c r="A20" s="71" t="s">
        <v>74</v>
      </c>
      <c r="B20" s="72"/>
      <c r="C20" s="75">
        <v>0</v>
      </c>
    </row>
    <row r="21" spans="1:3" x14ac:dyDescent="0.25">
      <c r="A21" s="26" t="s">
        <v>121</v>
      </c>
      <c r="B21" s="6" t="s">
        <v>42</v>
      </c>
      <c r="C21" s="31">
        <f>SUM(C22:C24)</f>
        <v>335.53</v>
      </c>
    </row>
    <row r="22" spans="1:3" x14ac:dyDescent="0.25">
      <c r="A22" s="2" t="s">
        <v>92</v>
      </c>
      <c r="B22" s="2"/>
      <c r="C22" s="28">
        <v>218.7</v>
      </c>
    </row>
    <row r="23" spans="1:3" ht="14.45" x14ac:dyDescent="0.35">
      <c r="A23" s="2" t="s">
        <v>6</v>
      </c>
      <c r="B23" s="2"/>
      <c r="C23" s="28">
        <v>0</v>
      </c>
    </row>
    <row r="24" spans="1:3" ht="14.45" x14ac:dyDescent="0.35">
      <c r="A24" s="2" t="s">
        <v>74</v>
      </c>
      <c r="B24" s="2"/>
      <c r="C24" s="28">
        <v>116.83</v>
      </c>
    </row>
    <row r="25" spans="1:3" ht="26.25" x14ac:dyDescent="0.25">
      <c r="A25" s="26" t="s">
        <v>122</v>
      </c>
      <c r="B25" s="26" t="s">
        <v>123</v>
      </c>
      <c r="C25" s="26">
        <f>SUM(C26:C28)</f>
        <v>94.62</v>
      </c>
    </row>
    <row r="26" spans="1:3" ht="14.45" x14ac:dyDescent="0.35">
      <c r="A26" s="2" t="s">
        <v>94</v>
      </c>
      <c r="B26" s="2"/>
      <c r="C26" s="28">
        <v>0</v>
      </c>
    </row>
    <row r="27" spans="1:3" ht="14.45" x14ac:dyDescent="0.35">
      <c r="A27" s="2" t="s">
        <v>6</v>
      </c>
      <c r="B27" s="2"/>
      <c r="C27" s="28">
        <v>0</v>
      </c>
    </row>
    <row r="28" spans="1:3" ht="14.45" x14ac:dyDescent="0.35">
      <c r="A28" s="2" t="s">
        <v>74</v>
      </c>
      <c r="B28" s="2"/>
      <c r="C28" s="2">
        <v>94.62</v>
      </c>
    </row>
    <row r="29" spans="1:3" x14ac:dyDescent="0.25">
      <c r="A29" s="26" t="s">
        <v>124</v>
      </c>
      <c r="B29" s="26" t="s">
        <v>125</v>
      </c>
      <c r="C29" s="26">
        <f>SUM(C30:C32)</f>
        <v>29.35</v>
      </c>
    </row>
    <row r="30" spans="1:3" ht="14.45" x14ac:dyDescent="0.35">
      <c r="A30" s="2" t="s">
        <v>10</v>
      </c>
      <c r="B30" s="2"/>
      <c r="C30" s="28">
        <v>0</v>
      </c>
    </row>
    <row r="31" spans="1:3" ht="14.45" x14ac:dyDescent="0.35">
      <c r="A31" s="2" t="s">
        <v>6</v>
      </c>
      <c r="B31" s="2"/>
      <c r="C31" s="28">
        <v>0</v>
      </c>
    </row>
    <row r="32" spans="1:3" ht="14.45" x14ac:dyDescent="0.35">
      <c r="A32" s="2" t="s">
        <v>74</v>
      </c>
      <c r="B32" s="2"/>
      <c r="C32" s="28">
        <v>29.35</v>
      </c>
    </row>
    <row r="33" spans="1:3" ht="14.45" x14ac:dyDescent="0.35">
      <c r="A33" s="2"/>
      <c r="B33" s="2"/>
      <c r="C33" s="2"/>
    </row>
  </sheetData>
  <mergeCells count="1">
    <mergeCell ref="A5:B5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38" sqref="B38"/>
    </sheetView>
  </sheetViews>
  <sheetFormatPr defaultRowHeight="15" x14ac:dyDescent="0.25"/>
  <cols>
    <col min="1" max="1" width="59.140625" bestFit="1" customWidth="1"/>
    <col min="2" max="2" width="13.42578125" bestFit="1" customWidth="1"/>
    <col min="3" max="3" width="8.85546875" bestFit="1" customWidth="1"/>
  </cols>
  <sheetData>
    <row r="1" spans="1:3" ht="27" thickBot="1" x14ac:dyDescent="0.3">
      <c r="A1" s="11" t="s">
        <v>5</v>
      </c>
      <c r="B1" s="16" t="s">
        <v>0</v>
      </c>
      <c r="C1" s="12" t="s">
        <v>21</v>
      </c>
    </row>
    <row r="2" spans="1:3" x14ac:dyDescent="0.25">
      <c r="A2" s="17" t="s">
        <v>24</v>
      </c>
      <c r="B2" s="18">
        <v>42465</v>
      </c>
      <c r="C2" s="29">
        <v>996.45</v>
      </c>
    </row>
    <row r="3" spans="1:3" x14ac:dyDescent="0.25">
      <c r="A3" s="17" t="s">
        <v>23</v>
      </c>
      <c r="B3" s="18">
        <v>42470</v>
      </c>
      <c r="C3" s="29">
        <v>10.58</v>
      </c>
    </row>
    <row r="4" spans="1:3" x14ac:dyDescent="0.25">
      <c r="A4" s="17" t="s">
        <v>26</v>
      </c>
      <c r="B4" s="18">
        <v>42508</v>
      </c>
      <c r="C4" s="17">
        <v>2748.0600000000004</v>
      </c>
    </row>
    <row r="5" spans="1:3" x14ac:dyDescent="0.25">
      <c r="A5" s="17" t="s">
        <v>33</v>
      </c>
      <c r="B5" s="18">
        <v>42513</v>
      </c>
      <c r="C5" s="17">
        <v>407.65</v>
      </c>
    </row>
    <row r="6" spans="1:3" x14ac:dyDescent="0.25">
      <c r="A6" s="17" t="s">
        <v>34</v>
      </c>
      <c r="B6" s="18">
        <v>42566</v>
      </c>
      <c r="C6" s="17">
        <v>464.04</v>
      </c>
    </row>
    <row r="7" spans="1:3" ht="15.75" thickBot="1" x14ac:dyDescent="0.3">
      <c r="A7" s="17" t="s">
        <v>35</v>
      </c>
      <c r="B7" s="18" t="s">
        <v>38</v>
      </c>
      <c r="C7" s="17">
        <v>6528.95</v>
      </c>
    </row>
    <row r="8" spans="1:3" x14ac:dyDescent="0.25">
      <c r="A8" s="166" t="s">
        <v>13</v>
      </c>
      <c r="B8" s="167"/>
      <c r="C8" s="19">
        <f>SUM(C2:C7)</f>
        <v>11155.73</v>
      </c>
    </row>
  </sheetData>
  <mergeCells count="1">
    <mergeCell ref="A8:B8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21" sqref="C21"/>
    </sheetView>
  </sheetViews>
  <sheetFormatPr defaultRowHeight="16.5" customHeight="1" x14ac:dyDescent="0.25"/>
  <cols>
    <col min="1" max="1" width="63" customWidth="1"/>
    <col min="2" max="2" width="13.42578125" bestFit="1" customWidth="1"/>
    <col min="3" max="3" width="9.42578125" customWidth="1"/>
  </cols>
  <sheetData>
    <row r="1" spans="1:3" ht="66" customHeight="1" thickBot="1" x14ac:dyDescent="0.3"/>
    <row r="2" spans="1:3" ht="15" customHeight="1" thickBot="1" x14ac:dyDescent="0.3">
      <c r="A2" s="23" t="s">
        <v>14</v>
      </c>
      <c r="B2" s="24"/>
      <c r="C2" s="25" t="s">
        <v>22</v>
      </c>
    </row>
    <row r="3" spans="1:3" ht="15" customHeight="1" thickBot="1" x14ac:dyDescent="0.3">
      <c r="A3" s="168" t="s">
        <v>13</v>
      </c>
      <c r="B3" s="169"/>
      <c r="C3" s="30">
        <f>SUM(C11,C14,C19,C26,C29,C4)</f>
        <v>11155.73</v>
      </c>
    </row>
    <row r="4" spans="1:3" ht="15" customHeight="1" x14ac:dyDescent="0.25">
      <c r="A4" s="26" t="s">
        <v>35</v>
      </c>
      <c r="B4" s="6" t="s">
        <v>38</v>
      </c>
      <c r="C4" s="7">
        <f>SUM(C5:C10)</f>
        <v>6528.95</v>
      </c>
    </row>
    <row r="5" spans="1:3" ht="15" customHeight="1" x14ac:dyDescent="0.25">
      <c r="A5" s="2" t="s">
        <v>7</v>
      </c>
      <c r="B5" s="2"/>
      <c r="C5" s="2">
        <v>4024.17</v>
      </c>
    </row>
    <row r="6" spans="1:3" ht="15" customHeight="1" x14ac:dyDescent="0.25">
      <c r="A6" s="2" t="s">
        <v>36</v>
      </c>
      <c r="B6" s="2"/>
      <c r="C6" s="2">
        <v>930</v>
      </c>
    </row>
    <row r="7" spans="1:3" ht="15" customHeight="1" x14ac:dyDescent="0.25">
      <c r="A7" s="2" t="s">
        <v>37</v>
      </c>
      <c r="B7" s="2"/>
      <c r="C7" s="2">
        <v>320</v>
      </c>
    </row>
    <row r="8" spans="1:3" ht="15" customHeight="1" x14ac:dyDescent="0.3">
      <c r="A8" s="2" t="s">
        <v>39</v>
      </c>
      <c r="B8" s="2"/>
      <c r="C8" s="2">
        <v>442.14</v>
      </c>
    </row>
    <row r="9" spans="1:3" ht="15" customHeight="1" x14ac:dyDescent="0.3">
      <c r="A9" s="2" t="s">
        <v>4</v>
      </c>
      <c r="B9" s="3"/>
      <c r="C9" s="4">
        <v>596.91</v>
      </c>
    </row>
    <row r="10" spans="1:3" ht="15" customHeight="1" x14ac:dyDescent="0.25">
      <c r="A10" s="2" t="s">
        <v>20</v>
      </c>
      <c r="B10" s="3"/>
      <c r="C10" s="4">
        <v>215.73</v>
      </c>
    </row>
    <row r="11" spans="1:3" ht="15" customHeight="1" x14ac:dyDescent="0.25">
      <c r="A11" s="26" t="s">
        <v>34</v>
      </c>
      <c r="B11" s="6">
        <v>42566</v>
      </c>
      <c r="C11" s="7">
        <f>SUM(C12:C13)</f>
        <v>464.04</v>
      </c>
    </row>
    <row r="12" spans="1:3" ht="15" customHeight="1" x14ac:dyDescent="0.35">
      <c r="A12" s="2" t="s">
        <v>7</v>
      </c>
      <c r="B12" s="2"/>
      <c r="C12" s="2">
        <v>437.38</v>
      </c>
    </row>
    <row r="13" spans="1:3" ht="15" customHeight="1" x14ac:dyDescent="0.35">
      <c r="A13" s="2" t="s">
        <v>28</v>
      </c>
      <c r="B13" s="3"/>
      <c r="C13" s="2">
        <v>26.66</v>
      </c>
    </row>
    <row r="14" spans="1:3" ht="15" customHeight="1" x14ac:dyDescent="0.25">
      <c r="A14" s="26" t="s">
        <v>33</v>
      </c>
      <c r="B14" s="6">
        <v>42513</v>
      </c>
      <c r="C14" s="7">
        <f>SUM(C15:C18)</f>
        <v>407.65</v>
      </c>
    </row>
    <row r="15" spans="1:3" ht="15" customHeight="1" x14ac:dyDescent="0.35">
      <c r="A15" s="2" t="s">
        <v>7</v>
      </c>
      <c r="B15" s="2"/>
      <c r="C15" s="2">
        <v>99.45</v>
      </c>
    </row>
    <row r="16" spans="1:3" ht="15" customHeight="1" x14ac:dyDescent="0.35">
      <c r="A16" s="2" t="s">
        <v>6</v>
      </c>
      <c r="B16" s="2"/>
      <c r="C16" s="2">
        <v>225</v>
      </c>
    </row>
    <row r="17" spans="1:3" ht="15" customHeight="1" x14ac:dyDescent="0.35">
      <c r="A17" s="2" t="s">
        <v>4</v>
      </c>
      <c r="B17" s="3"/>
      <c r="C17" s="4">
        <v>41.95</v>
      </c>
    </row>
    <row r="18" spans="1:3" ht="15" customHeight="1" x14ac:dyDescent="0.25">
      <c r="A18" s="2" t="s">
        <v>20</v>
      </c>
      <c r="B18" s="3"/>
      <c r="C18" s="4">
        <v>41.25</v>
      </c>
    </row>
    <row r="19" spans="1:3" ht="15" customHeight="1" x14ac:dyDescent="0.35">
      <c r="A19" s="26" t="s">
        <v>26</v>
      </c>
      <c r="B19" s="6">
        <v>42508</v>
      </c>
      <c r="C19" s="7">
        <f>SUM(C20:C25)</f>
        <v>2748.0600000000004</v>
      </c>
    </row>
    <row r="20" spans="1:3" ht="15" customHeight="1" x14ac:dyDescent="0.35">
      <c r="A20" s="3" t="s">
        <v>7</v>
      </c>
      <c r="B20" s="1"/>
      <c r="C20" s="4">
        <v>947.07</v>
      </c>
    </row>
    <row r="21" spans="1:3" ht="15" customHeight="1" x14ac:dyDescent="0.35">
      <c r="A21" s="3" t="s">
        <v>1</v>
      </c>
      <c r="B21" s="1"/>
      <c r="C21" s="4">
        <v>133</v>
      </c>
    </row>
    <row r="22" spans="1:3" ht="15" customHeight="1" x14ac:dyDescent="0.25">
      <c r="A22" s="3" t="s">
        <v>27</v>
      </c>
      <c r="B22" s="1"/>
      <c r="C22" s="4">
        <v>14</v>
      </c>
    </row>
    <row r="23" spans="1:3" ht="15" customHeight="1" x14ac:dyDescent="0.35">
      <c r="A23" s="2" t="s">
        <v>6</v>
      </c>
      <c r="B23" s="3"/>
      <c r="C23" s="4">
        <v>1295.1600000000001</v>
      </c>
    </row>
    <row r="24" spans="1:3" ht="15" customHeight="1" x14ac:dyDescent="0.25">
      <c r="A24" s="2" t="s">
        <v>20</v>
      </c>
      <c r="B24" s="3"/>
      <c r="C24" s="4">
        <v>219.99</v>
      </c>
    </row>
    <row r="25" spans="1:3" ht="15" customHeight="1" x14ac:dyDescent="0.35">
      <c r="A25" s="2" t="s">
        <v>4</v>
      </c>
      <c r="B25" s="3"/>
      <c r="C25" s="4">
        <v>138.84</v>
      </c>
    </row>
    <row r="26" spans="1:3" ht="15" customHeight="1" x14ac:dyDescent="0.25">
      <c r="A26" s="26" t="s">
        <v>23</v>
      </c>
      <c r="B26" s="6">
        <v>42470</v>
      </c>
      <c r="C26" s="7">
        <f>SUM(C27:C28)</f>
        <v>10.58</v>
      </c>
    </row>
    <row r="27" spans="1:3" ht="15" customHeight="1" x14ac:dyDescent="0.35">
      <c r="A27" s="2" t="s">
        <v>4</v>
      </c>
      <c r="B27" s="3"/>
      <c r="C27" s="4">
        <v>6.6</v>
      </c>
    </row>
    <row r="28" spans="1:3" ht="15" customHeight="1" x14ac:dyDescent="0.25">
      <c r="A28" s="2" t="s">
        <v>20</v>
      </c>
      <c r="B28" s="3"/>
      <c r="C28" s="4">
        <v>3.98</v>
      </c>
    </row>
    <row r="29" spans="1:3" ht="15" customHeight="1" x14ac:dyDescent="0.25">
      <c r="A29" s="26" t="s">
        <v>24</v>
      </c>
      <c r="B29" s="6">
        <v>42465</v>
      </c>
      <c r="C29" s="7">
        <f>SUM(C30:C34)</f>
        <v>996.44999999999993</v>
      </c>
    </row>
    <row r="30" spans="1:3" ht="15" customHeight="1" x14ac:dyDescent="0.35">
      <c r="A30" s="3" t="s">
        <v>11</v>
      </c>
      <c r="B30" s="1"/>
      <c r="C30" s="4">
        <v>649.05999999999995</v>
      </c>
    </row>
    <row r="31" spans="1:3" ht="15" customHeight="1" x14ac:dyDescent="0.25">
      <c r="A31" s="2" t="s">
        <v>6</v>
      </c>
      <c r="B31" s="3"/>
      <c r="C31" s="4">
        <v>149</v>
      </c>
    </row>
    <row r="32" spans="1:3" ht="15" customHeight="1" x14ac:dyDescent="0.25">
      <c r="A32" s="2" t="s">
        <v>4</v>
      </c>
      <c r="B32" s="3"/>
      <c r="C32" s="4">
        <v>71.67</v>
      </c>
    </row>
    <row r="33" spans="1:3" ht="15" customHeight="1" x14ac:dyDescent="0.25">
      <c r="A33" s="2" t="s">
        <v>20</v>
      </c>
      <c r="B33" s="3"/>
      <c r="C33" s="4">
        <v>67.37</v>
      </c>
    </row>
    <row r="34" spans="1:3" ht="15" customHeight="1" x14ac:dyDescent="0.25">
      <c r="A34" s="2" t="s">
        <v>19</v>
      </c>
      <c r="B34" s="3"/>
      <c r="C34" s="4">
        <v>59.35</v>
      </c>
    </row>
  </sheetData>
  <mergeCells count="1">
    <mergeCell ref="A3:B3"/>
  </mergeCells>
  <pageMargins left="0.7" right="0.7" top="0.75" bottom="0.75" header="0.3" footer="0.3"/>
  <pageSetup paperSize="9" orientation="landscape" r:id="rId1"/>
  <ignoredErrors>
    <ignoredError sqref="C19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7" sqref="A17"/>
    </sheetView>
  </sheetViews>
  <sheetFormatPr defaultRowHeight="15" x14ac:dyDescent="0.25"/>
  <cols>
    <col min="1" max="1" width="94.5703125" customWidth="1"/>
    <col min="2" max="2" width="12.5703125" customWidth="1"/>
    <col min="3" max="3" width="11.5703125" customWidth="1"/>
  </cols>
  <sheetData>
    <row r="1" spans="1:6" ht="36.75" customHeight="1" thickBot="1" x14ac:dyDescent="0.3">
      <c r="A1" s="11" t="s">
        <v>5</v>
      </c>
      <c r="B1" s="16" t="s">
        <v>0</v>
      </c>
      <c r="C1" s="12" t="s">
        <v>21</v>
      </c>
    </row>
    <row r="2" spans="1:6" ht="15" customHeight="1" x14ac:dyDescent="0.25">
      <c r="A2" s="14" t="s">
        <v>30</v>
      </c>
      <c r="B2" s="15">
        <v>42184</v>
      </c>
      <c r="C2" s="21">
        <v>305.13</v>
      </c>
    </row>
    <row r="3" spans="1:6" ht="15" customHeight="1" x14ac:dyDescent="0.25">
      <c r="A3" s="9" t="s">
        <v>17</v>
      </c>
      <c r="B3" s="10">
        <v>42248</v>
      </c>
      <c r="C3" s="13">
        <v>228.91</v>
      </c>
    </row>
    <row r="4" spans="1:6" ht="15" customHeight="1" x14ac:dyDescent="0.25">
      <c r="A4" s="9" t="s">
        <v>29</v>
      </c>
      <c r="B4" s="10">
        <v>42284</v>
      </c>
      <c r="C4" s="13">
        <v>1634.99</v>
      </c>
    </row>
    <row r="5" spans="1:6" ht="15" customHeight="1" x14ac:dyDescent="0.25">
      <c r="A5" s="9" t="s">
        <v>31</v>
      </c>
      <c r="B5" s="10">
        <v>42292</v>
      </c>
      <c r="C5" s="13">
        <v>849.83</v>
      </c>
    </row>
    <row r="6" spans="1:6" ht="15" customHeight="1" x14ac:dyDescent="0.25">
      <c r="A6" s="9" t="s">
        <v>32</v>
      </c>
      <c r="B6" s="10">
        <v>42309</v>
      </c>
      <c r="C6" s="13">
        <v>12.2</v>
      </c>
    </row>
    <row r="7" spans="1:6" ht="15" customHeight="1" x14ac:dyDescent="0.25">
      <c r="A7" s="9" t="s">
        <v>15</v>
      </c>
      <c r="B7" s="10">
        <v>42313</v>
      </c>
      <c r="C7" s="13">
        <v>739.4</v>
      </c>
      <c r="F7" s="22"/>
    </row>
    <row r="8" spans="1:6" ht="15" customHeight="1" x14ac:dyDescent="0.25">
      <c r="A8" s="9" t="s">
        <v>16</v>
      </c>
      <c r="B8" s="10">
        <v>42314</v>
      </c>
      <c r="C8" s="13">
        <v>300.89</v>
      </c>
    </row>
    <row r="9" spans="1:6" ht="15" customHeight="1" x14ac:dyDescent="0.25">
      <c r="A9" s="9" t="s">
        <v>18</v>
      </c>
      <c r="B9" s="10">
        <v>42337</v>
      </c>
      <c r="C9" s="13">
        <v>476.42</v>
      </c>
    </row>
    <row r="10" spans="1:6" ht="15" customHeight="1" thickBot="1" x14ac:dyDescent="0.35">
      <c r="A10" s="17" t="s">
        <v>8</v>
      </c>
      <c r="B10" s="18">
        <v>42341</v>
      </c>
      <c r="C10" s="29">
        <v>1083.58</v>
      </c>
    </row>
    <row r="11" spans="1:6" ht="15" customHeight="1" x14ac:dyDescent="0.3">
      <c r="A11" s="166" t="s">
        <v>13</v>
      </c>
      <c r="B11" s="167"/>
      <c r="C11" s="19">
        <f>SUM(C2:C10)</f>
        <v>5631.3499999999995</v>
      </c>
    </row>
  </sheetData>
  <sortState ref="A2:C10">
    <sortCondition ref="B2:B10"/>
  </sortState>
  <mergeCells count="1">
    <mergeCell ref="A11:B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>
    <pageSetUpPr fitToPage="1"/>
  </sheetPr>
  <dimension ref="A1:G56"/>
  <sheetViews>
    <sheetView workbookViewId="0">
      <selection activeCell="C6" sqref="C6"/>
    </sheetView>
  </sheetViews>
  <sheetFormatPr defaultRowHeight="15" x14ac:dyDescent="0.25"/>
  <cols>
    <col min="1" max="1" width="69.5703125" bestFit="1" customWidth="1"/>
    <col min="2" max="2" width="10.5703125" bestFit="1" customWidth="1"/>
    <col min="3" max="3" width="13.42578125" customWidth="1"/>
  </cols>
  <sheetData>
    <row r="1" spans="1:6" ht="70.5" customHeight="1" thickBot="1" x14ac:dyDescent="0.3"/>
    <row r="2" spans="1:6" ht="40.5" customHeight="1" thickBot="1" x14ac:dyDescent="0.3">
      <c r="A2" s="23" t="s">
        <v>14</v>
      </c>
      <c r="B2" s="24"/>
      <c r="C2" s="25" t="s">
        <v>22</v>
      </c>
    </row>
    <row r="3" spans="1:6" ht="33.75" customHeight="1" thickBot="1" x14ac:dyDescent="0.3">
      <c r="A3" s="168" t="s">
        <v>13</v>
      </c>
      <c r="B3" s="169"/>
      <c r="C3" s="30">
        <f>SUM(C4,C9,C14,C19,C24,C26,C32,C40,C44)</f>
        <v>5631.3499999999995</v>
      </c>
    </row>
    <row r="4" spans="1:6" ht="15" customHeight="1" x14ac:dyDescent="0.25">
      <c r="A4" s="26" t="s">
        <v>25</v>
      </c>
      <c r="B4" s="6">
        <v>42341</v>
      </c>
      <c r="C4" s="31">
        <f>SUM(C5:C8)</f>
        <v>1083.5800000000002</v>
      </c>
    </row>
    <row r="5" spans="1:6" ht="15" customHeight="1" x14ac:dyDescent="0.3">
      <c r="A5" s="3" t="s">
        <v>7</v>
      </c>
      <c r="B5" s="1"/>
      <c r="C5" s="28">
        <v>329.86</v>
      </c>
    </row>
    <row r="6" spans="1:6" ht="15" customHeight="1" x14ac:dyDescent="0.3">
      <c r="A6" s="2" t="s">
        <v>6</v>
      </c>
      <c r="B6" s="3"/>
      <c r="C6" s="28">
        <v>680</v>
      </c>
    </row>
    <row r="7" spans="1:6" ht="15" customHeight="1" x14ac:dyDescent="0.25">
      <c r="A7" s="2" t="s">
        <v>20</v>
      </c>
      <c r="B7" s="3"/>
      <c r="C7" s="28">
        <v>52.27</v>
      </c>
      <c r="D7" s="22"/>
    </row>
    <row r="8" spans="1:6" ht="15" customHeight="1" x14ac:dyDescent="0.3">
      <c r="A8" s="2" t="s">
        <v>19</v>
      </c>
      <c r="B8" s="3"/>
      <c r="C8" s="28">
        <v>21.45</v>
      </c>
      <c r="F8" s="22"/>
    </row>
    <row r="9" spans="1:6" ht="15" customHeight="1" x14ac:dyDescent="0.3">
      <c r="A9" s="8" t="s">
        <v>18</v>
      </c>
      <c r="B9" s="6">
        <v>42337</v>
      </c>
      <c r="C9" s="31">
        <f>SUM(C10:C13)</f>
        <v>476.41999999999996</v>
      </c>
    </row>
    <row r="10" spans="1:6" ht="15" customHeight="1" x14ac:dyDescent="0.3">
      <c r="A10" s="2" t="s">
        <v>7</v>
      </c>
      <c r="B10" s="3"/>
      <c r="C10" s="28">
        <v>312.83999999999997</v>
      </c>
      <c r="D10" s="22"/>
    </row>
    <row r="11" spans="1:6" ht="15" customHeight="1" x14ac:dyDescent="0.3">
      <c r="A11" s="2" t="s">
        <v>6</v>
      </c>
      <c r="B11" s="3"/>
      <c r="C11" s="28">
        <v>104.94</v>
      </c>
    </row>
    <row r="12" spans="1:6" ht="15" customHeight="1" x14ac:dyDescent="0.25">
      <c r="A12" s="2" t="s">
        <v>20</v>
      </c>
      <c r="B12" s="3"/>
      <c r="C12" s="28">
        <v>53.51</v>
      </c>
      <c r="F12" s="22"/>
    </row>
    <row r="13" spans="1:6" ht="15" customHeight="1" x14ac:dyDescent="0.3">
      <c r="A13" s="2" t="s">
        <v>19</v>
      </c>
      <c r="B13" s="3"/>
      <c r="C13" s="28">
        <v>5.13</v>
      </c>
      <c r="F13" s="22"/>
    </row>
    <row r="14" spans="1:6" ht="15" customHeight="1" x14ac:dyDescent="0.3">
      <c r="A14" s="8" t="s">
        <v>15</v>
      </c>
      <c r="B14" s="6">
        <v>42313</v>
      </c>
      <c r="C14" s="31">
        <f>SUM(C15:C18)</f>
        <v>739.4</v>
      </c>
    </row>
    <row r="15" spans="1:6" ht="15" customHeight="1" x14ac:dyDescent="0.25">
      <c r="A15" s="3" t="s">
        <v>9</v>
      </c>
      <c r="B15" s="3"/>
      <c r="C15" s="28">
        <v>364</v>
      </c>
    </row>
    <row r="16" spans="1:6" ht="15" customHeight="1" x14ac:dyDescent="0.3">
      <c r="A16" s="2" t="s">
        <v>7</v>
      </c>
      <c r="B16" s="3"/>
      <c r="C16" s="28">
        <v>169.04</v>
      </c>
      <c r="D16" s="22"/>
    </row>
    <row r="17" spans="1:7" ht="15" customHeight="1" x14ac:dyDescent="0.3">
      <c r="A17" s="2" t="s">
        <v>6</v>
      </c>
      <c r="B17" s="3"/>
      <c r="C17" s="28">
        <v>140.69999999999999</v>
      </c>
    </row>
    <row r="18" spans="1:7" ht="15" customHeight="1" x14ac:dyDescent="0.35">
      <c r="A18" s="3" t="s">
        <v>1</v>
      </c>
      <c r="B18" s="3"/>
      <c r="C18" s="28">
        <v>65.66</v>
      </c>
      <c r="F18" s="22"/>
    </row>
    <row r="19" spans="1:7" ht="15" customHeight="1" x14ac:dyDescent="0.25">
      <c r="A19" s="26" t="s">
        <v>16</v>
      </c>
      <c r="B19" s="6">
        <v>42314</v>
      </c>
      <c r="C19" s="31">
        <f>SUM(C20:C23)</f>
        <v>300.89</v>
      </c>
      <c r="F19" s="22"/>
    </row>
    <row r="20" spans="1:7" ht="15" customHeight="1" x14ac:dyDescent="0.35">
      <c r="A20" s="2" t="s">
        <v>10</v>
      </c>
      <c r="B20" s="3"/>
      <c r="C20" s="28">
        <v>84.3</v>
      </c>
    </row>
    <row r="21" spans="1:7" ht="15" customHeight="1" x14ac:dyDescent="0.35">
      <c r="A21" s="2" t="s">
        <v>6</v>
      </c>
      <c r="B21" s="3"/>
      <c r="C21" s="28">
        <v>174.24</v>
      </c>
    </row>
    <row r="22" spans="1:7" ht="15" customHeight="1" x14ac:dyDescent="0.25">
      <c r="A22" s="2" t="s">
        <v>20</v>
      </c>
      <c r="B22" s="3"/>
      <c r="C22" s="28">
        <v>29.22</v>
      </c>
      <c r="D22" s="22"/>
    </row>
    <row r="23" spans="1:7" ht="15" customHeight="1" x14ac:dyDescent="0.35">
      <c r="A23" s="2" t="s">
        <v>19</v>
      </c>
      <c r="B23" s="3"/>
      <c r="C23" s="28">
        <v>13.13</v>
      </c>
    </row>
    <row r="24" spans="1:7" ht="15" customHeight="1" x14ac:dyDescent="0.35">
      <c r="A24" s="6" t="s">
        <v>32</v>
      </c>
      <c r="B24" s="6">
        <v>42309</v>
      </c>
      <c r="C24" s="31">
        <f>SUM(C25)</f>
        <v>12.2</v>
      </c>
    </row>
    <row r="25" spans="1:7" ht="15" customHeight="1" x14ac:dyDescent="0.25">
      <c r="A25" s="2" t="s">
        <v>20</v>
      </c>
      <c r="B25" s="3"/>
      <c r="C25" s="28">
        <v>12.2</v>
      </c>
    </row>
    <row r="26" spans="1:7" ht="15" customHeight="1" x14ac:dyDescent="0.25">
      <c r="A26" s="6" t="s">
        <v>31</v>
      </c>
      <c r="B26" s="6">
        <v>42292</v>
      </c>
      <c r="C26" s="31">
        <f>SUM(C27:C31)</f>
        <v>849.82999999999993</v>
      </c>
    </row>
    <row r="27" spans="1:7" ht="15" customHeight="1" x14ac:dyDescent="0.35">
      <c r="A27" s="2" t="s">
        <v>10</v>
      </c>
      <c r="B27" s="3"/>
      <c r="C27" s="28">
        <v>178.03</v>
      </c>
    </row>
    <row r="28" spans="1:7" ht="15" customHeight="1" x14ac:dyDescent="0.25">
      <c r="A28" s="2" t="s">
        <v>6</v>
      </c>
      <c r="B28" s="3"/>
      <c r="C28" s="28">
        <v>212</v>
      </c>
    </row>
    <row r="29" spans="1:7" ht="15" customHeight="1" x14ac:dyDescent="0.25">
      <c r="A29" s="2" t="s">
        <v>127</v>
      </c>
      <c r="B29" s="3"/>
      <c r="C29" s="28">
        <v>423.65</v>
      </c>
    </row>
    <row r="30" spans="1:7" s="5" customFormat="1" ht="15" customHeight="1" x14ac:dyDescent="0.25">
      <c r="A30" s="2" t="s">
        <v>20</v>
      </c>
      <c r="B30" s="3"/>
      <c r="C30" s="28">
        <v>8.5</v>
      </c>
    </row>
    <row r="31" spans="1:7" s="5" customFormat="1" ht="15" customHeight="1" x14ac:dyDescent="0.25">
      <c r="A31" s="2" t="s">
        <v>19</v>
      </c>
      <c r="B31" s="3"/>
      <c r="C31" s="28">
        <v>27.65</v>
      </c>
    </row>
    <row r="32" spans="1:7" s="5" customFormat="1" ht="15" customHeight="1" x14ac:dyDescent="0.25">
      <c r="A32" s="6" t="s">
        <v>29</v>
      </c>
      <c r="B32" s="6">
        <v>42284</v>
      </c>
      <c r="C32" s="31">
        <f>SUM(C33:C39)</f>
        <v>1634.9899999999998</v>
      </c>
      <c r="G32" s="20"/>
    </row>
    <row r="33" spans="1:4" s="5" customFormat="1" ht="15" customHeight="1" x14ac:dyDescent="0.25">
      <c r="A33" s="3" t="s">
        <v>11</v>
      </c>
      <c r="B33" s="3"/>
      <c r="C33" s="28">
        <v>992.41</v>
      </c>
    </row>
    <row r="34" spans="1:4" s="5" customFormat="1" ht="15" customHeight="1" x14ac:dyDescent="0.25">
      <c r="A34" s="2" t="s">
        <v>6</v>
      </c>
      <c r="B34" s="3"/>
      <c r="C34" s="28">
        <v>237.54</v>
      </c>
    </row>
    <row r="35" spans="1:4" s="5" customFormat="1" ht="15" customHeight="1" x14ac:dyDescent="0.25">
      <c r="A35" s="2" t="s">
        <v>2</v>
      </c>
      <c r="B35" s="3"/>
      <c r="C35" s="28">
        <v>24.62</v>
      </c>
    </row>
    <row r="36" spans="1:4" s="5" customFormat="1" ht="15" customHeight="1" x14ac:dyDescent="0.25">
      <c r="A36" s="2" t="s">
        <v>3</v>
      </c>
      <c r="B36" s="3"/>
      <c r="C36" s="28">
        <v>254.86</v>
      </c>
    </row>
    <row r="37" spans="1:4" s="5" customFormat="1" ht="15" customHeight="1" x14ac:dyDescent="0.25">
      <c r="A37" s="2" t="s">
        <v>12</v>
      </c>
      <c r="B37" s="3"/>
      <c r="C37" s="28">
        <v>65</v>
      </c>
      <c r="D37" s="27"/>
    </row>
    <row r="38" spans="1:4" ht="15" customHeight="1" x14ac:dyDescent="0.25">
      <c r="A38" s="2" t="s">
        <v>20</v>
      </c>
      <c r="B38" s="3"/>
      <c r="C38" s="28">
        <v>51.32</v>
      </c>
    </row>
    <row r="39" spans="1:4" ht="15" customHeight="1" x14ac:dyDescent="0.25">
      <c r="A39" s="2" t="s">
        <v>19</v>
      </c>
      <c r="B39" s="3"/>
      <c r="C39" s="28">
        <v>9.24</v>
      </c>
    </row>
    <row r="40" spans="1:4" ht="15" customHeight="1" x14ac:dyDescent="0.25">
      <c r="A40" s="6" t="s">
        <v>17</v>
      </c>
      <c r="B40" s="6">
        <v>42248</v>
      </c>
      <c r="C40" s="31">
        <f>SUM(C41:C43)</f>
        <v>228.91</v>
      </c>
    </row>
    <row r="41" spans="1:4" ht="15" customHeight="1" x14ac:dyDescent="0.25">
      <c r="A41" s="2" t="s">
        <v>10</v>
      </c>
      <c r="B41" s="3"/>
      <c r="C41" s="28">
        <v>168.6</v>
      </c>
    </row>
    <row r="42" spans="1:4" ht="15" customHeight="1" x14ac:dyDescent="0.25">
      <c r="A42" s="2" t="s">
        <v>4</v>
      </c>
      <c r="B42" s="3"/>
      <c r="C42" s="28">
        <v>45.28</v>
      </c>
    </row>
    <row r="43" spans="1:4" ht="15" customHeight="1" x14ac:dyDescent="0.25">
      <c r="A43" s="2" t="s">
        <v>20</v>
      </c>
      <c r="B43" s="3"/>
      <c r="C43" s="28">
        <v>15.03</v>
      </c>
    </row>
    <row r="44" spans="1:4" ht="15" customHeight="1" x14ac:dyDescent="0.25">
      <c r="A44" s="6" t="s">
        <v>30</v>
      </c>
      <c r="B44" s="6">
        <v>42184</v>
      </c>
      <c r="C44" s="31">
        <f>SUM(C45:C48)</f>
        <v>305.13000000000005</v>
      </c>
    </row>
    <row r="45" spans="1:4" ht="15" customHeight="1" x14ac:dyDescent="0.25">
      <c r="A45" s="3" t="s">
        <v>11</v>
      </c>
      <c r="B45" s="1"/>
      <c r="C45" s="28">
        <v>183.75</v>
      </c>
    </row>
    <row r="46" spans="1:4" ht="15" customHeight="1" x14ac:dyDescent="0.25">
      <c r="A46" s="2" t="s">
        <v>6</v>
      </c>
      <c r="B46" s="3"/>
      <c r="C46" s="28">
        <v>104.94</v>
      </c>
    </row>
    <row r="47" spans="1:4" ht="15" customHeight="1" x14ac:dyDescent="0.25">
      <c r="A47" s="2" t="s">
        <v>20</v>
      </c>
      <c r="B47" s="3"/>
      <c r="C47" s="28">
        <v>14.47</v>
      </c>
    </row>
    <row r="48" spans="1:4" ht="15" customHeight="1" x14ac:dyDescent="0.25">
      <c r="A48" s="2" t="s">
        <v>19</v>
      </c>
      <c r="B48" s="3"/>
      <c r="C48" s="28">
        <v>1.97</v>
      </c>
    </row>
    <row r="52" spans="4:4" x14ac:dyDescent="0.25">
      <c r="D52" s="22"/>
    </row>
    <row r="56" spans="4:4" ht="27.75" customHeight="1" x14ac:dyDescent="0.25">
      <c r="D56" s="22"/>
    </row>
  </sheetData>
  <mergeCells count="1">
    <mergeCell ref="A3:B3"/>
  </mergeCells>
  <pageMargins left="0.70866141732283472" right="0.70866141732283472" top="1.3779527559055118" bottom="0.74803149606299213" header="0.31496062992125984" footer="0.31496062992125984"/>
  <pageSetup paperSize="9" scale="91" orientation="portrait" horizontalDpi="0" verticalDpi="0" r:id="rId1"/>
  <ignoredErrors>
    <ignoredError sqref="C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G32" sqref="G32"/>
    </sheetView>
  </sheetViews>
  <sheetFormatPr defaultRowHeight="15" x14ac:dyDescent="0.25"/>
  <cols>
    <col min="1" max="1" width="78.140625" bestFit="1" customWidth="1"/>
    <col min="2" max="2" width="15.28515625" bestFit="1" customWidth="1"/>
    <col min="3" max="3" width="8.5703125" bestFit="1" customWidth="1"/>
  </cols>
  <sheetData>
    <row r="1" spans="1:3" ht="15.75" thickBot="1" x14ac:dyDescent="0.3">
      <c r="A1" s="153" t="s">
        <v>41</v>
      </c>
      <c r="B1" s="38"/>
      <c r="C1" s="153" t="s">
        <v>22</v>
      </c>
    </row>
    <row r="2" spans="1:3" ht="15.75" thickBot="1" x14ac:dyDescent="0.3">
      <c r="A2" s="168" t="s">
        <v>13</v>
      </c>
      <c r="B2" s="169"/>
      <c r="C2" s="30">
        <f>SUM(C3,C6,C9,C12)</f>
        <v>942.16000000000008</v>
      </c>
    </row>
    <row r="3" spans="1:3" ht="18.75" customHeight="1" x14ac:dyDescent="0.25">
      <c r="A3" s="38" t="s">
        <v>180</v>
      </c>
      <c r="B3" s="154">
        <v>44584</v>
      </c>
      <c r="C3" s="40">
        <f>SUM(C4:C5)</f>
        <v>359.85</v>
      </c>
    </row>
    <row r="4" spans="1:3" x14ac:dyDescent="0.25">
      <c r="A4" s="2" t="s">
        <v>119</v>
      </c>
      <c r="B4" s="42"/>
      <c r="C4" s="4">
        <v>327.35000000000002</v>
      </c>
    </row>
    <row r="5" spans="1:3" x14ac:dyDescent="0.25">
      <c r="A5" s="49" t="s">
        <v>74</v>
      </c>
      <c r="B5" s="68"/>
      <c r="C5" s="51">
        <v>32.5</v>
      </c>
    </row>
    <row r="6" spans="1:3" x14ac:dyDescent="0.25">
      <c r="A6" s="38" t="s">
        <v>183</v>
      </c>
      <c r="B6" s="154">
        <v>44643</v>
      </c>
      <c r="C6" s="40">
        <f>SUM(C7:C8)</f>
        <v>215.67000000000002</v>
      </c>
    </row>
    <row r="7" spans="1:3" x14ac:dyDescent="0.25">
      <c r="A7" s="49" t="s">
        <v>167</v>
      </c>
      <c r="B7" s="68"/>
      <c r="C7" s="51">
        <v>190.8</v>
      </c>
    </row>
    <row r="8" spans="1:3" x14ac:dyDescent="0.25">
      <c r="A8" s="49" t="s">
        <v>74</v>
      </c>
      <c r="B8" s="68"/>
      <c r="C8" s="51">
        <v>24.87</v>
      </c>
    </row>
    <row r="9" spans="1:3" x14ac:dyDescent="0.25">
      <c r="A9" s="38" t="s">
        <v>182</v>
      </c>
      <c r="B9" s="154">
        <v>44655</v>
      </c>
      <c r="C9" s="40">
        <f>SUM(C10:C11)</f>
        <v>196.70000000000002</v>
      </c>
    </row>
    <row r="10" spans="1:3" x14ac:dyDescent="0.25">
      <c r="A10" s="53" t="s">
        <v>167</v>
      </c>
      <c r="B10" s="68"/>
      <c r="C10" s="51">
        <v>171.4</v>
      </c>
    </row>
    <row r="11" spans="1:3" x14ac:dyDescent="0.25">
      <c r="A11" s="53" t="s">
        <v>74</v>
      </c>
      <c r="B11" s="68"/>
      <c r="C11" s="51">
        <v>25.3</v>
      </c>
    </row>
    <row r="12" spans="1:3" x14ac:dyDescent="0.25">
      <c r="A12" s="38" t="s">
        <v>184</v>
      </c>
      <c r="B12" s="154">
        <v>44663</v>
      </c>
      <c r="C12" s="40">
        <f>C13+C14</f>
        <v>169.94</v>
      </c>
    </row>
    <row r="13" spans="1:3" x14ac:dyDescent="0.25">
      <c r="A13" s="2" t="s">
        <v>119</v>
      </c>
      <c r="B13" s="42"/>
      <c r="C13" s="4">
        <v>123.1</v>
      </c>
    </row>
    <row r="14" spans="1:3" x14ac:dyDescent="0.25">
      <c r="A14" s="49" t="s">
        <v>74</v>
      </c>
      <c r="B14" s="48"/>
      <c r="C14" s="4">
        <v>46.84</v>
      </c>
    </row>
    <row r="15" spans="1:3" x14ac:dyDescent="0.25">
      <c r="A15" s="2"/>
      <c r="B15" s="42"/>
      <c r="C15" s="4"/>
    </row>
    <row r="26" spans="15:15" x14ac:dyDescent="0.25">
      <c r="O26">
        <f>97.5/3</f>
        <v>32.5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4" sqref="C14"/>
    </sheetView>
  </sheetViews>
  <sheetFormatPr defaultRowHeight="15" x14ac:dyDescent="0.25"/>
  <cols>
    <col min="1" max="1" width="78.140625" bestFit="1" customWidth="1"/>
    <col min="2" max="2" width="15.28515625" bestFit="1" customWidth="1"/>
    <col min="3" max="3" width="8.85546875" bestFit="1" customWidth="1"/>
  </cols>
  <sheetData>
    <row r="1" spans="1:3" ht="27" thickBot="1" x14ac:dyDescent="0.3">
      <c r="A1" s="11" t="s">
        <v>5</v>
      </c>
      <c r="B1" s="16" t="s">
        <v>0</v>
      </c>
      <c r="C1" s="35" t="s">
        <v>21</v>
      </c>
    </row>
    <row r="2" spans="1:3" x14ac:dyDescent="0.25">
      <c r="A2" s="17" t="s">
        <v>180</v>
      </c>
      <c r="B2" s="43">
        <v>44584</v>
      </c>
      <c r="C2" s="57">
        <v>359.85</v>
      </c>
    </row>
    <row r="3" spans="1:3" x14ac:dyDescent="0.25">
      <c r="A3" s="17" t="s">
        <v>183</v>
      </c>
      <c r="B3" s="43">
        <v>44643</v>
      </c>
      <c r="C3" s="88">
        <v>215.67</v>
      </c>
    </row>
    <row r="4" spans="1:3" x14ac:dyDescent="0.25">
      <c r="A4" s="17" t="s">
        <v>182</v>
      </c>
      <c r="B4" s="43">
        <v>44655</v>
      </c>
      <c r="C4" s="88">
        <v>196.7</v>
      </c>
    </row>
    <row r="5" spans="1:3" x14ac:dyDescent="0.25">
      <c r="A5" s="17" t="s">
        <v>181</v>
      </c>
      <c r="B5" s="43">
        <v>44663</v>
      </c>
      <c r="C5" s="88">
        <v>169.94</v>
      </c>
    </row>
    <row r="6" spans="1:3" x14ac:dyDescent="0.25">
      <c r="A6" s="146"/>
      <c r="B6" s="94"/>
      <c r="C6" s="95"/>
    </row>
    <row r="7" spans="1:3" x14ac:dyDescent="0.25">
      <c r="A7" s="149"/>
      <c r="B7" s="150"/>
      <c r="C7" s="96"/>
    </row>
    <row r="8" spans="1:3" x14ac:dyDescent="0.25">
      <c r="A8" s="149"/>
      <c r="B8" s="150"/>
      <c r="C8" s="96"/>
    </row>
    <row r="9" spans="1:3" x14ac:dyDescent="0.25">
      <c r="A9" s="149"/>
      <c r="B9" s="150"/>
      <c r="C9" s="147"/>
    </row>
    <row r="10" spans="1:3" x14ac:dyDescent="0.25">
      <c r="A10" s="149"/>
      <c r="B10" s="150"/>
      <c r="C10" s="96"/>
    </row>
    <row r="11" spans="1:3" x14ac:dyDescent="0.25">
      <c r="A11" s="149"/>
      <c r="B11" s="150"/>
      <c r="C11" s="96"/>
    </row>
    <row r="12" spans="1:3" x14ac:dyDescent="0.25">
      <c r="A12" s="149"/>
      <c r="B12" s="150"/>
      <c r="C12" s="96"/>
    </row>
    <row r="13" spans="1:3" ht="15.75" thickBot="1" x14ac:dyDescent="0.3">
      <c r="A13" s="151"/>
      <c r="B13" s="152"/>
      <c r="C13" s="148"/>
    </row>
    <row r="14" spans="1:3" x14ac:dyDescent="0.25">
      <c r="A14" s="166" t="s">
        <v>13</v>
      </c>
      <c r="B14" s="167"/>
      <c r="C14" s="19">
        <f>SUM(C2:C13)</f>
        <v>942.16000000000008</v>
      </c>
    </row>
  </sheetData>
  <mergeCells count="1">
    <mergeCell ref="A14:B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6" workbookViewId="0">
      <selection activeCell="D39" sqref="D39"/>
    </sheetView>
  </sheetViews>
  <sheetFormatPr defaultRowHeight="15" x14ac:dyDescent="0.25"/>
  <cols>
    <col min="1" max="1" width="78.140625" bestFit="1" customWidth="1"/>
    <col min="2" max="2" width="15.42578125" bestFit="1" customWidth="1"/>
    <col min="3" max="3" width="8.5703125" bestFit="1" customWidth="1"/>
  </cols>
  <sheetData>
    <row r="1" spans="1:4" ht="27" thickBot="1" x14ac:dyDescent="0.3">
      <c r="A1" s="23" t="s">
        <v>41</v>
      </c>
      <c r="B1" s="24"/>
      <c r="C1" s="34" t="s">
        <v>22</v>
      </c>
    </row>
    <row r="2" spans="1:4" ht="15.75" thickBot="1" x14ac:dyDescent="0.3">
      <c r="A2" s="168" t="s">
        <v>13</v>
      </c>
      <c r="B2" s="169"/>
      <c r="C2" s="30">
        <f>SUM(C3,C7,C10,C14,C17,C21,C25,C31,C35,C39)</f>
        <v>3839.3300000000004</v>
      </c>
    </row>
    <row r="3" spans="1:4" x14ac:dyDescent="0.25">
      <c r="A3" s="26" t="s">
        <v>164</v>
      </c>
      <c r="B3" s="43" t="s">
        <v>166</v>
      </c>
      <c r="C3" s="39">
        <f>SUM(C4:C6)</f>
        <v>20.48</v>
      </c>
    </row>
    <row r="4" spans="1:4" x14ac:dyDescent="0.25">
      <c r="A4" s="2" t="s">
        <v>119</v>
      </c>
      <c r="B4" s="42"/>
      <c r="C4" s="4">
        <v>0</v>
      </c>
    </row>
    <row r="5" spans="1:4" x14ac:dyDescent="0.25">
      <c r="A5" s="49" t="s">
        <v>46</v>
      </c>
      <c r="B5" s="68"/>
      <c r="C5" s="51">
        <v>0</v>
      </c>
    </row>
    <row r="6" spans="1:4" x14ac:dyDescent="0.25">
      <c r="A6" s="49" t="s">
        <v>74</v>
      </c>
      <c r="B6" s="68"/>
      <c r="C6" s="51">
        <v>20.48</v>
      </c>
    </row>
    <row r="7" spans="1:4" x14ac:dyDescent="0.25">
      <c r="A7" s="38" t="s">
        <v>168</v>
      </c>
      <c r="B7" s="43">
        <v>44341</v>
      </c>
      <c r="C7" s="40">
        <f>SUM(C8:C9)</f>
        <v>188.70000000000002</v>
      </c>
    </row>
    <row r="8" spans="1:4" x14ac:dyDescent="0.25">
      <c r="A8" s="2" t="s">
        <v>119</v>
      </c>
      <c r="B8" s="42"/>
      <c r="C8" s="4">
        <v>187.55</v>
      </c>
    </row>
    <row r="9" spans="1:4" x14ac:dyDescent="0.25">
      <c r="A9" s="2" t="s">
        <v>93</v>
      </c>
      <c r="B9" s="48"/>
      <c r="C9" s="4">
        <v>1.1499999999999999</v>
      </c>
    </row>
    <row r="10" spans="1:4" x14ac:dyDescent="0.25">
      <c r="A10" s="38" t="s">
        <v>162</v>
      </c>
      <c r="B10" s="43" t="s">
        <v>163</v>
      </c>
      <c r="C10" s="40">
        <f>SUM(C11:C13)</f>
        <v>331.15</v>
      </c>
    </row>
    <row r="11" spans="1:4" ht="14.45" x14ac:dyDescent="0.35">
      <c r="A11" s="2" t="s">
        <v>146</v>
      </c>
      <c r="B11" s="42"/>
      <c r="C11" s="92">
        <v>187.55</v>
      </c>
      <c r="D11" s="37"/>
    </row>
    <row r="12" spans="1:4" x14ac:dyDescent="0.25">
      <c r="A12" s="2" t="s">
        <v>46</v>
      </c>
      <c r="B12" s="48"/>
      <c r="C12" s="4">
        <v>111.27</v>
      </c>
    </row>
    <row r="13" spans="1:4" x14ac:dyDescent="0.25">
      <c r="A13" s="2" t="s">
        <v>74</v>
      </c>
      <c r="B13" s="48"/>
      <c r="C13" s="4">
        <v>32.33</v>
      </c>
    </row>
    <row r="14" spans="1:4" x14ac:dyDescent="0.25">
      <c r="A14" s="38" t="s">
        <v>165</v>
      </c>
      <c r="B14" s="43">
        <v>44399</v>
      </c>
      <c r="C14" s="40">
        <f>SUM(C15:C16)</f>
        <v>216.45</v>
      </c>
    </row>
    <row r="15" spans="1:4" ht="14.45" x14ac:dyDescent="0.35">
      <c r="A15" s="2" t="s">
        <v>167</v>
      </c>
      <c r="B15" s="42"/>
      <c r="C15" s="92">
        <v>200.45</v>
      </c>
      <c r="D15" s="37"/>
    </row>
    <row r="16" spans="1:4" x14ac:dyDescent="0.25">
      <c r="A16" s="2" t="s">
        <v>74</v>
      </c>
      <c r="B16" s="42"/>
      <c r="C16" s="4">
        <v>16</v>
      </c>
    </row>
    <row r="17" spans="1:3" x14ac:dyDescent="0.25">
      <c r="A17" s="38" t="s">
        <v>169</v>
      </c>
      <c r="B17" s="43" t="s">
        <v>170</v>
      </c>
      <c r="C17" s="40">
        <f>SUM(C18:C20)</f>
        <v>336.99</v>
      </c>
    </row>
    <row r="18" spans="1:3" x14ac:dyDescent="0.25">
      <c r="A18" s="2" t="s">
        <v>7</v>
      </c>
      <c r="B18" s="42"/>
      <c r="C18" s="92">
        <v>166.5</v>
      </c>
    </row>
    <row r="19" spans="1:3" x14ac:dyDescent="0.25">
      <c r="A19" s="2" t="s">
        <v>46</v>
      </c>
      <c r="B19" s="42"/>
      <c r="C19" s="92">
        <v>152.06</v>
      </c>
    </row>
    <row r="20" spans="1:3" x14ac:dyDescent="0.25">
      <c r="A20" s="2" t="s">
        <v>74</v>
      </c>
      <c r="B20" s="42"/>
      <c r="C20" s="4">
        <v>18.43</v>
      </c>
    </row>
    <row r="21" spans="1:3" x14ac:dyDescent="0.25">
      <c r="A21" s="38" t="s">
        <v>175</v>
      </c>
      <c r="B21" s="48" t="s">
        <v>176</v>
      </c>
      <c r="C21" s="47">
        <f>SUM(C22:C24)</f>
        <v>340.32000000000005</v>
      </c>
    </row>
    <row r="22" spans="1:3" x14ac:dyDescent="0.25">
      <c r="A22" s="57" t="s">
        <v>167</v>
      </c>
      <c r="B22" s="48"/>
      <c r="C22" s="97">
        <v>203</v>
      </c>
    </row>
    <row r="23" spans="1:3" x14ac:dyDescent="0.25">
      <c r="A23" s="57" t="s">
        <v>46</v>
      </c>
      <c r="B23" s="48"/>
      <c r="C23" s="97">
        <v>117.6</v>
      </c>
    </row>
    <row r="24" spans="1:3" x14ac:dyDescent="0.25">
      <c r="A24" s="57" t="s">
        <v>74</v>
      </c>
      <c r="B24" s="48"/>
      <c r="C24" s="97">
        <v>19.72</v>
      </c>
    </row>
    <row r="25" spans="1:3" x14ac:dyDescent="0.25">
      <c r="A25" s="38" t="s">
        <v>177</v>
      </c>
      <c r="B25" s="48" t="s">
        <v>178</v>
      </c>
      <c r="C25" s="40">
        <f>SUM(C26:C30)</f>
        <v>2261.7600000000002</v>
      </c>
    </row>
    <row r="26" spans="1:3" x14ac:dyDescent="0.25">
      <c r="A26" s="57" t="s">
        <v>51</v>
      </c>
      <c r="B26" s="48"/>
      <c r="C26" s="60">
        <v>1359.09</v>
      </c>
    </row>
    <row r="27" spans="1:3" x14ac:dyDescent="0.25">
      <c r="A27" s="57" t="s">
        <v>131</v>
      </c>
      <c r="B27" s="48"/>
      <c r="C27" s="97">
        <v>60.16</v>
      </c>
    </row>
    <row r="28" spans="1:3" x14ac:dyDescent="0.25">
      <c r="A28" s="57" t="s">
        <v>179</v>
      </c>
      <c r="B28" s="48"/>
      <c r="C28" s="97">
        <v>329.51</v>
      </c>
    </row>
    <row r="29" spans="1:3" x14ac:dyDescent="0.25">
      <c r="A29" s="57" t="s">
        <v>45</v>
      </c>
      <c r="B29" s="48"/>
      <c r="C29" s="97">
        <v>282.75</v>
      </c>
    </row>
    <row r="30" spans="1:3" x14ac:dyDescent="0.25">
      <c r="A30" s="57" t="s">
        <v>74</v>
      </c>
      <c r="B30" s="48"/>
      <c r="C30" s="97">
        <v>230.25</v>
      </c>
    </row>
    <row r="31" spans="1:3" x14ac:dyDescent="0.25">
      <c r="A31" s="38" t="s">
        <v>174</v>
      </c>
      <c r="B31" s="48">
        <v>44494</v>
      </c>
      <c r="C31" s="47">
        <f>SUM(C32:C34)</f>
        <v>135.5</v>
      </c>
    </row>
    <row r="32" spans="1:3" x14ac:dyDescent="0.25">
      <c r="A32" s="57" t="s">
        <v>167</v>
      </c>
      <c r="B32" s="68"/>
      <c r="C32" s="97">
        <v>120</v>
      </c>
    </row>
    <row r="33" spans="1:3" x14ac:dyDescent="0.25">
      <c r="A33" s="57" t="s">
        <v>46</v>
      </c>
      <c r="B33" s="68"/>
      <c r="C33" s="97">
        <v>0</v>
      </c>
    </row>
    <row r="34" spans="1:3" x14ac:dyDescent="0.25">
      <c r="A34" s="57" t="s">
        <v>74</v>
      </c>
      <c r="B34" s="68"/>
      <c r="C34" s="97">
        <v>15.5</v>
      </c>
    </row>
    <row r="35" spans="1:3" x14ac:dyDescent="0.25">
      <c r="A35" s="38" t="s">
        <v>100</v>
      </c>
      <c r="B35" s="48" t="s">
        <v>173</v>
      </c>
      <c r="C35" s="38">
        <f>SUM(C36:C38)</f>
        <v>7.98</v>
      </c>
    </row>
    <row r="36" spans="1:3" x14ac:dyDescent="0.25">
      <c r="A36" s="57" t="s">
        <v>167</v>
      </c>
      <c r="B36" s="48"/>
      <c r="C36" s="97">
        <v>0</v>
      </c>
    </row>
    <row r="37" spans="1:3" x14ac:dyDescent="0.25">
      <c r="A37" s="57" t="s">
        <v>46</v>
      </c>
      <c r="B37" s="48"/>
      <c r="C37" s="97">
        <v>0</v>
      </c>
    </row>
    <row r="38" spans="1:3" x14ac:dyDescent="0.25">
      <c r="A38" s="57" t="s">
        <v>74</v>
      </c>
      <c r="B38" s="48"/>
      <c r="C38" s="97">
        <v>7.98</v>
      </c>
    </row>
    <row r="39" spans="1:3" x14ac:dyDescent="0.25">
      <c r="A39" s="38" t="s">
        <v>172</v>
      </c>
      <c r="B39" s="43" t="s">
        <v>171</v>
      </c>
      <c r="C39" s="40">
        <f>SUM(C40:C42)</f>
        <v>0</v>
      </c>
    </row>
    <row r="40" spans="1:3" x14ac:dyDescent="0.25">
      <c r="A40" s="2" t="s">
        <v>7</v>
      </c>
      <c r="B40" s="42"/>
      <c r="C40" s="92">
        <v>0</v>
      </c>
    </row>
    <row r="41" spans="1:3" x14ac:dyDescent="0.25">
      <c r="A41" s="2" t="s">
        <v>46</v>
      </c>
      <c r="B41" s="42"/>
      <c r="C41" s="92">
        <v>0</v>
      </c>
    </row>
    <row r="42" spans="1:3" x14ac:dyDescent="0.25">
      <c r="A42" s="2" t="s">
        <v>74</v>
      </c>
      <c r="B42" s="42"/>
      <c r="C42" s="4">
        <v>0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2" sqref="C12"/>
    </sheetView>
  </sheetViews>
  <sheetFormatPr defaultRowHeight="15" x14ac:dyDescent="0.25"/>
  <cols>
    <col min="1" max="1" width="78.140625" bestFit="1" customWidth="1"/>
    <col min="2" max="2" width="13.42578125" bestFit="1" customWidth="1"/>
    <col min="3" max="3" width="8.85546875" bestFit="1" customWidth="1"/>
  </cols>
  <sheetData>
    <row r="1" spans="1:3" ht="27" thickBot="1" x14ac:dyDescent="0.3">
      <c r="A1" s="11" t="s">
        <v>5</v>
      </c>
      <c r="B1" s="16" t="s">
        <v>0</v>
      </c>
      <c r="C1" s="35" t="s">
        <v>21</v>
      </c>
    </row>
    <row r="2" spans="1:3" x14ac:dyDescent="0.25">
      <c r="A2" s="17" t="s">
        <v>100</v>
      </c>
      <c r="B2" s="43" t="s">
        <v>166</v>
      </c>
      <c r="C2" s="88">
        <v>20.48</v>
      </c>
    </row>
    <row r="3" spans="1:3" x14ac:dyDescent="0.25">
      <c r="A3" s="17" t="s">
        <v>161</v>
      </c>
      <c r="B3" s="43">
        <v>44341</v>
      </c>
      <c r="C3" s="88">
        <v>188.7</v>
      </c>
    </row>
    <row r="4" spans="1:3" x14ac:dyDescent="0.25">
      <c r="A4" s="17" t="s">
        <v>162</v>
      </c>
      <c r="B4" s="43" t="s">
        <v>163</v>
      </c>
      <c r="C4" s="88">
        <v>331.15</v>
      </c>
    </row>
    <row r="5" spans="1:3" x14ac:dyDescent="0.25">
      <c r="A5" s="146" t="s">
        <v>165</v>
      </c>
      <c r="B5" s="94">
        <v>44399</v>
      </c>
      <c r="C5" s="95">
        <v>216.45</v>
      </c>
    </row>
    <row r="6" spans="1:3" x14ac:dyDescent="0.25">
      <c r="A6" s="149" t="s">
        <v>169</v>
      </c>
      <c r="B6" s="150" t="s">
        <v>170</v>
      </c>
      <c r="C6" s="96">
        <v>336.99</v>
      </c>
    </row>
    <row r="7" spans="1:3" x14ac:dyDescent="0.25">
      <c r="A7" s="149" t="s">
        <v>175</v>
      </c>
      <c r="B7" s="150" t="s">
        <v>176</v>
      </c>
      <c r="C7" s="147">
        <v>340.32000000000005</v>
      </c>
    </row>
    <row r="8" spans="1:3" x14ac:dyDescent="0.25">
      <c r="A8" s="149" t="s">
        <v>177</v>
      </c>
      <c r="B8" s="150" t="s">
        <v>178</v>
      </c>
      <c r="C8" s="96">
        <v>2261.7600000000002</v>
      </c>
    </row>
    <row r="9" spans="1:3" x14ac:dyDescent="0.25">
      <c r="A9" s="149" t="s">
        <v>174</v>
      </c>
      <c r="B9" s="150">
        <v>44494</v>
      </c>
      <c r="C9" s="96">
        <v>135.5</v>
      </c>
    </row>
    <row r="10" spans="1:3" x14ac:dyDescent="0.25">
      <c r="A10" s="149" t="s">
        <v>100</v>
      </c>
      <c r="B10" s="150" t="s">
        <v>173</v>
      </c>
      <c r="C10" s="96">
        <v>7.98</v>
      </c>
    </row>
    <row r="11" spans="1:3" ht="15.75" thickBot="1" x14ac:dyDescent="0.3">
      <c r="A11" s="151" t="s">
        <v>172</v>
      </c>
      <c r="B11" s="152" t="s">
        <v>171</v>
      </c>
      <c r="C11" s="148">
        <v>0</v>
      </c>
    </row>
    <row r="12" spans="1:3" x14ac:dyDescent="0.25">
      <c r="A12" s="166" t="s">
        <v>13</v>
      </c>
      <c r="B12" s="167"/>
      <c r="C12" s="19">
        <f>SUM(C2:C11)</f>
        <v>3839.3300000000004</v>
      </c>
    </row>
  </sheetData>
  <mergeCells count="1">
    <mergeCell ref="A12:B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7"/>
    </sheetView>
  </sheetViews>
  <sheetFormatPr defaultRowHeight="15" x14ac:dyDescent="0.25"/>
  <cols>
    <col min="1" max="1" width="90.28515625" bestFit="1" customWidth="1"/>
    <col min="2" max="2" width="15.42578125" bestFit="1" customWidth="1"/>
    <col min="3" max="3" width="8.85546875" bestFit="1" customWidth="1"/>
  </cols>
  <sheetData>
    <row r="1" spans="1:3" ht="27" thickBot="1" x14ac:dyDescent="0.3">
      <c r="A1" s="11" t="s">
        <v>5</v>
      </c>
      <c r="B1" s="16" t="s">
        <v>0</v>
      </c>
      <c r="C1" s="35" t="s">
        <v>21</v>
      </c>
    </row>
    <row r="2" spans="1:3" x14ac:dyDescent="0.25">
      <c r="A2" s="17" t="s">
        <v>148</v>
      </c>
      <c r="B2" s="43">
        <v>43837</v>
      </c>
      <c r="C2" s="36">
        <v>238.31</v>
      </c>
    </row>
    <row r="3" spans="1:3" x14ac:dyDescent="0.25">
      <c r="A3" s="17" t="s">
        <v>154</v>
      </c>
      <c r="B3" s="43">
        <v>43850</v>
      </c>
      <c r="C3" s="36">
        <v>1040.56</v>
      </c>
    </row>
    <row r="4" spans="1:3" x14ac:dyDescent="0.25">
      <c r="A4" s="17" t="s">
        <v>145</v>
      </c>
      <c r="B4" s="43" t="s">
        <v>149</v>
      </c>
      <c r="C4" s="36">
        <v>319.05</v>
      </c>
    </row>
    <row r="5" spans="1:3" x14ac:dyDescent="0.25">
      <c r="A5" s="17" t="s">
        <v>143</v>
      </c>
      <c r="B5" s="43">
        <v>43885</v>
      </c>
      <c r="C5" s="36">
        <v>195.4</v>
      </c>
    </row>
    <row r="6" spans="1:3" ht="15.75" thickBot="1" x14ac:dyDescent="0.3">
      <c r="A6" s="17" t="s">
        <v>147</v>
      </c>
      <c r="B6" s="43" t="s">
        <v>150</v>
      </c>
      <c r="C6" s="36">
        <v>16.3</v>
      </c>
    </row>
    <row r="7" spans="1:3" x14ac:dyDescent="0.25">
      <c r="A7" s="166" t="s">
        <v>13</v>
      </c>
      <c r="B7" s="167"/>
      <c r="C7" s="19">
        <f>SUM(C2:C6)</f>
        <v>1809.62</v>
      </c>
    </row>
  </sheetData>
  <mergeCells count="1">
    <mergeCell ref="A7:B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XFD1048576"/>
    </sheetView>
  </sheetViews>
  <sheetFormatPr defaultRowHeight="15" x14ac:dyDescent="0.25"/>
  <cols>
    <col min="1" max="1" width="74.5703125" bestFit="1" customWidth="1"/>
    <col min="2" max="2" width="15.42578125" bestFit="1" customWidth="1"/>
    <col min="3" max="3" width="8.5703125" bestFit="1" customWidth="1"/>
  </cols>
  <sheetData>
    <row r="1" spans="1:3" ht="27" thickBot="1" x14ac:dyDescent="0.3">
      <c r="A1" s="23" t="s">
        <v>41</v>
      </c>
      <c r="B1" s="24"/>
      <c r="C1" s="34" t="s">
        <v>22</v>
      </c>
    </row>
    <row r="2" spans="1:3" ht="15.75" thickBot="1" x14ac:dyDescent="0.3">
      <c r="A2" s="168" t="s">
        <v>13</v>
      </c>
      <c r="B2" s="169"/>
      <c r="C2" s="30">
        <f>SUM(C3,C6,C10,C14,C17)</f>
        <v>1809.62</v>
      </c>
    </row>
    <row r="3" spans="1:3" x14ac:dyDescent="0.25">
      <c r="A3" s="26" t="s">
        <v>142</v>
      </c>
      <c r="B3" s="43">
        <v>43837</v>
      </c>
      <c r="C3" s="39">
        <f>SUM(C4:C5)</f>
        <v>238.31</v>
      </c>
    </row>
    <row r="4" spans="1:3" x14ac:dyDescent="0.25">
      <c r="A4" s="2" t="s">
        <v>119</v>
      </c>
      <c r="B4" s="42"/>
      <c r="C4" s="4">
        <v>187.55</v>
      </c>
    </row>
    <row r="5" spans="1:3" x14ac:dyDescent="0.25">
      <c r="A5" s="49" t="s">
        <v>74</v>
      </c>
      <c r="B5" s="68"/>
      <c r="C5" s="51">
        <v>50.76</v>
      </c>
    </row>
    <row r="6" spans="1:3" x14ac:dyDescent="0.25">
      <c r="A6" s="38" t="s">
        <v>151</v>
      </c>
      <c r="B6" s="68">
        <v>43850</v>
      </c>
      <c r="C6" s="40">
        <f>SUM(C7:C9)</f>
        <v>1040.56</v>
      </c>
    </row>
    <row r="7" spans="1:3" x14ac:dyDescent="0.25">
      <c r="A7" s="2" t="s">
        <v>92</v>
      </c>
      <c r="B7" s="42"/>
      <c r="C7" s="4">
        <v>833.62</v>
      </c>
    </row>
    <row r="8" spans="1:3" x14ac:dyDescent="0.25">
      <c r="A8" s="2" t="s">
        <v>46</v>
      </c>
      <c r="B8" s="48"/>
      <c r="C8" s="4">
        <v>167.75</v>
      </c>
    </row>
    <row r="9" spans="1:3" x14ac:dyDescent="0.25">
      <c r="A9" s="2" t="s">
        <v>74</v>
      </c>
      <c r="B9" s="48"/>
      <c r="C9" s="4">
        <v>39.19</v>
      </c>
    </row>
    <row r="10" spans="1:3" x14ac:dyDescent="0.25">
      <c r="A10" s="38" t="s">
        <v>145</v>
      </c>
      <c r="B10" s="43" t="s">
        <v>144</v>
      </c>
      <c r="C10" s="40">
        <f>SUM(C11:C13)</f>
        <v>319.05</v>
      </c>
    </row>
    <row r="11" spans="1:3" x14ac:dyDescent="0.25">
      <c r="A11" s="2" t="s">
        <v>119</v>
      </c>
      <c r="B11" s="42"/>
      <c r="C11" s="4">
        <v>203</v>
      </c>
    </row>
    <row r="12" spans="1:3" x14ac:dyDescent="0.25">
      <c r="A12" s="2" t="s">
        <v>46</v>
      </c>
      <c r="B12" s="42"/>
      <c r="C12" s="4">
        <v>115</v>
      </c>
    </row>
    <row r="13" spans="1:3" x14ac:dyDescent="0.25">
      <c r="A13" s="2" t="s">
        <v>93</v>
      </c>
      <c r="B13" s="48"/>
      <c r="C13" s="4">
        <v>1.05</v>
      </c>
    </row>
    <row r="14" spans="1:3" x14ac:dyDescent="0.25">
      <c r="A14" s="38" t="s">
        <v>143</v>
      </c>
      <c r="B14" s="43">
        <v>43885</v>
      </c>
      <c r="C14" s="40">
        <f>SUM(C15:C16)</f>
        <v>195.4</v>
      </c>
    </row>
    <row r="15" spans="1:3" ht="14.45" x14ac:dyDescent="0.35">
      <c r="A15" s="2" t="s">
        <v>146</v>
      </c>
      <c r="B15" s="42"/>
      <c r="C15" s="4">
        <v>187.55</v>
      </c>
    </row>
    <row r="16" spans="1:3" ht="14.45" x14ac:dyDescent="0.35">
      <c r="A16" s="2" t="s">
        <v>74</v>
      </c>
      <c r="B16" s="48"/>
      <c r="C16" s="4">
        <v>7.85</v>
      </c>
    </row>
    <row r="17" spans="1:3" ht="14.45" x14ac:dyDescent="0.35">
      <c r="A17" s="38" t="s">
        <v>147</v>
      </c>
      <c r="B17" s="43" t="s">
        <v>150</v>
      </c>
      <c r="C17" s="40">
        <f>SUM(C18:C20)</f>
        <v>16.3</v>
      </c>
    </row>
    <row r="18" spans="1:3" ht="14.45" x14ac:dyDescent="0.35">
      <c r="A18" s="2" t="s">
        <v>7</v>
      </c>
      <c r="B18" s="42"/>
      <c r="C18" s="4">
        <v>0</v>
      </c>
    </row>
    <row r="19" spans="1:3" ht="14.45" x14ac:dyDescent="0.35">
      <c r="A19" s="2" t="s">
        <v>46</v>
      </c>
      <c r="B19" s="42"/>
      <c r="C19" s="4">
        <v>0</v>
      </c>
    </row>
    <row r="20" spans="1:3" ht="14.45" x14ac:dyDescent="0.35">
      <c r="A20" s="2" t="s">
        <v>74</v>
      </c>
      <c r="B20" s="42"/>
      <c r="C20" s="4">
        <v>16.3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9" sqref="A9"/>
    </sheetView>
  </sheetViews>
  <sheetFormatPr defaultRowHeight="15" x14ac:dyDescent="0.25"/>
  <cols>
    <col min="1" max="1" width="85.85546875" bestFit="1" customWidth="1"/>
    <col min="2" max="2" width="17.85546875" bestFit="1" customWidth="1"/>
    <col min="3" max="3" width="20" customWidth="1"/>
  </cols>
  <sheetData>
    <row r="1" spans="1:4" ht="42" thickBot="1" x14ac:dyDescent="0.35">
      <c r="A1" s="11" t="s">
        <v>5</v>
      </c>
      <c r="B1" s="16" t="s">
        <v>0</v>
      </c>
      <c r="C1" s="35" t="s">
        <v>21</v>
      </c>
    </row>
    <row r="2" spans="1:4" x14ac:dyDescent="0.25">
      <c r="A2" s="17" t="s">
        <v>80</v>
      </c>
      <c r="B2" s="43" t="s">
        <v>86</v>
      </c>
      <c r="C2" s="36">
        <v>757.51</v>
      </c>
    </row>
    <row r="3" spans="1:4" ht="14.45" x14ac:dyDescent="0.3">
      <c r="A3" s="17" t="s">
        <v>82</v>
      </c>
      <c r="B3" s="43" t="s">
        <v>87</v>
      </c>
      <c r="C3" s="36">
        <v>9.9</v>
      </c>
    </row>
    <row r="4" spans="1:4" ht="14.45" x14ac:dyDescent="0.3">
      <c r="A4" s="17" t="s">
        <v>84</v>
      </c>
      <c r="B4" s="43" t="s">
        <v>85</v>
      </c>
      <c r="C4" s="36">
        <v>409.7</v>
      </c>
    </row>
    <row r="5" spans="1:4" x14ac:dyDescent="0.25">
      <c r="A5" s="17" t="s">
        <v>81</v>
      </c>
      <c r="B5" s="43" t="s">
        <v>88</v>
      </c>
      <c r="C5" s="36">
        <v>497</v>
      </c>
    </row>
    <row r="6" spans="1:4" ht="14.45" x14ac:dyDescent="0.3">
      <c r="A6" s="17" t="s">
        <v>156</v>
      </c>
      <c r="B6" s="43" t="s">
        <v>89</v>
      </c>
      <c r="C6" s="36">
        <v>19.22</v>
      </c>
    </row>
    <row r="7" spans="1:4" x14ac:dyDescent="0.25">
      <c r="A7" s="17" t="s">
        <v>83</v>
      </c>
      <c r="B7" s="43" t="s">
        <v>90</v>
      </c>
      <c r="C7" s="36">
        <v>842.89</v>
      </c>
    </row>
    <row r="8" spans="1:4" x14ac:dyDescent="0.25">
      <c r="A8" s="79" t="s">
        <v>91</v>
      </c>
      <c r="B8" s="80">
        <v>43558</v>
      </c>
      <c r="C8" s="81">
        <v>230.57</v>
      </c>
    </row>
    <row r="9" spans="1:4" x14ac:dyDescent="0.25">
      <c r="A9" s="79" t="s">
        <v>100</v>
      </c>
      <c r="B9" s="80" t="s">
        <v>128</v>
      </c>
      <c r="C9" s="81">
        <v>17.86</v>
      </c>
      <c r="D9" s="54"/>
    </row>
    <row r="10" spans="1:4" x14ac:dyDescent="0.25">
      <c r="A10" s="79" t="s">
        <v>129</v>
      </c>
      <c r="B10" s="80" t="s">
        <v>130</v>
      </c>
      <c r="C10" s="81">
        <v>196.33</v>
      </c>
      <c r="D10" s="54"/>
    </row>
    <row r="11" spans="1:4" ht="15.75" thickBot="1" x14ac:dyDescent="0.3">
      <c r="A11" s="44" t="s">
        <v>133</v>
      </c>
      <c r="B11" s="32" t="s">
        <v>134</v>
      </c>
      <c r="C11" s="82">
        <v>3532.62</v>
      </c>
    </row>
    <row r="12" spans="1:4" x14ac:dyDescent="0.25">
      <c r="A12" s="44" t="s">
        <v>137</v>
      </c>
      <c r="B12" s="32" t="s">
        <v>136</v>
      </c>
      <c r="C12" s="84">
        <v>176.5</v>
      </c>
    </row>
    <row r="13" spans="1:4" x14ac:dyDescent="0.25">
      <c r="A13" s="44" t="s">
        <v>138</v>
      </c>
      <c r="B13" s="32" t="s">
        <v>139</v>
      </c>
      <c r="C13" s="84">
        <v>210.84</v>
      </c>
    </row>
    <row r="14" spans="1:4" ht="15.75" thickBot="1" x14ac:dyDescent="0.3">
      <c r="A14" s="44" t="s">
        <v>140</v>
      </c>
      <c r="B14" s="32" t="s">
        <v>141</v>
      </c>
      <c r="C14" s="84">
        <v>3207.08</v>
      </c>
    </row>
    <row r="15" spans="1:4" ht="14.45" x14ac:dyDescent="0.35">
      <c r="A15" s="166" t="s">
        <v>13</v>
      </c>
      <c r="B15" s="167"/>
      <c r="C15" s="19">
        <f>SUM(C2:C14)</f>
        <v>10108.02</v>
      </c>
    </row>
  </sheetData>
  <mergeCells count="1">
    <mergeCell ref="A15:B1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C2" sqref="C2"/>
    </sheetView>
  </sheetViews>
  <sheetFormatPr defaultRowHeight="15" x14ac:dyDescent="0.25"/>
  <cols>
    <col min="1" max="1" width="75.85546875" bestFit="1" customWidth="1"/>
    <col min="2" max="2" width="15.42578125" bestFit="1" customWidth="1"/>
    <col min="4" max="4" width="14.42578125" customWidth="1"/>
  </cols>
  <sheetData>
    <row r="1" spans="1:4" ht="28.35" thickBot="1" x14ac:dyDescent="0.35">
      <c r="A1" s="23" t="s">
        <v>41</v>
      </c>
      <c r="B1" s="24"/>
      <c r="C1" s="34" t="s">
        <v>22</v>
      </c>
    </row>
    <row r="2" spans="1:4" thickBot="1" x14ac:dyDescent="0.35">
      <c r="A2" s="168" t="s">
        <v>13</v>
      </c>
      <c r="B2" s="169"/>
      <c r="C2" s="30">
        <f>SUM(C3,C8,C12,C16,C20,C24,C29,C32,C36,C40,C45,C50,C54)</f>
        <v>10108.02</v>
      </c>
    </row>
    <row r="3" spans="1:4" x14ac:dyDescent="0.25">
      <c r="A3" s="26" t="s">
        <v>80</v>
      </c>
      <c r="B3" s="43" t="s">
        <v>86</v>
      </c>
      <c r="C3" s="39">
        <f>SUM(C4:C7)</f>
        <v>757.51</v>
      </c>
      <c r="D3" s="54"/>
    </row>
    <row r="4" spans="1:4" x14ac:dyDescent="0.25">
      <c r="A4" s="2" t="s">
        <v>92</v>
      </c>
      <c r="B4" s="42"/>
      <c r="C4" s="4">
        <v>397.91</v>
      </c>
      <c r="D4" s="54"/>
    </row>
    <row r="5" spans="1:4" ht="14.45" x14ac:dyDescent="0.3">
      <c r="A5" s="2" t="s">
        <v>46</v>
      </c>
      <c r="B5" s="48"/>
      <c r="C5" s="4">
        <v>153.1</v>
      </c>
      <c r="D5" s="54"/>
    </row>
    <row r="6" spans="1:4" ht="14.45" x14ac:dyDescent="0.3">
      <c r="A6" s="2" t="s">
        <v>1</v>
      </c>
      <c r="B6" s="48"/>
      <c r="C6" s="4">
        <v>23.6</v>
      </c>
      <c r="D6" s="54"/>
    </row>
    <row r="7" spans="1:4" ht="14.45" x14ac:dyDescent="0.3">
      <c r="A7" s="49" t="s">
        <v>74</v>
      </c>
      <c r="B7" s="68"/>
      <c r="C7" s="51">
        <v>182.9</v>
      </c>
      <c r="D7" s="54"/>
    </row>
    <row r="8" spans="1:4" ht="14.45" x14ac:dyDescent="0.3">
      <c r="A8" s="38" t="s">
        <v>82</v>
      </c>
      <c r="B8" s="43" t="s">
        <v>87</v>
      </c>
      <c r="C8" s="40">
        <f>SUM(C9:C11)</f>
        <v>9.9</v>
      </c>
      <c r="D8" s="54"/>
    </row>
    <row r="9" spans="1:4" ht="14.45" x14ac:dyDescent="0.3">
      <c r="A9" s="2" t="s">
        <v>94</v>
      </c>
      <c r="B9" s="42"/>
      <c r="C9" s="4">
        <v>0</v>
      </c>
      <c r="D9" s="54"/>
    </row>
    <row r="10" spans="1:4" ht="14.45" x14ac:dyDescent="0.3">
      <c r="A10" s="2" t="s">
        <v>46</v>
      </c>
      <c r="B10" s="48"/>
      <c r="C10" s="4">
        <v>0</v>
      </c>
      <c r="D10" s="54"/>
    </row>
    <row r="11" spans="1:4" ht="14.45" x14ac:dyDescent="0.3">
      <c r="A11" s="2" t="s">
        <v>74</v>
      </c>
      <c r="B11" s="48"/>
      <c r="C11" s="4">
        <v>9.9</v>
      </c>
      <c r="D11" s="54"/>
    </row>
    <row r="12" spans="1:4" ht="14.45" x14ac:dyDescent="0.3">
      <c r="A12" s="38" t="s">
        <v>84</v>
      </c>
      <c r="B12" s="43" t="s">
        <v>85</v>
      </c>
      <c r="C12" s="40">
        <f>SUM(C13:C15)</f>
        <v>409.7</v>
      </c>
      <c r="D12" s="54"/>
    </row>
    <row r="13" spans="1:4" x14ac:dyDescent="0.25">
      <c r="A13" s="2" t="s">
        <v>51</v>
      </c>
      <c r="B13" s="42"/>
      <c r="C13" s="4">
        <v>185.5</v>
      </c>
      <c r="D13" s="54"/>
    </row>
    <row r="14" spans="1:4" ht="14.45" x14ac:dyDescent="0.3">
      <c r="A14" s="2" t="s">
        <v>46</v>
      </c>
      <c r="B14" s="42"/>
      <c r="C14" s="4">
        <v>102.44</v>
      </c>
      <c r="D14" s="54"/>
    </row>
    <row r="15" spans="1:4" ht="14.45" x14ac:dyDescent="0.3">
      <c r="A15" s="2" t="s">
        <v>93</v>
      </c>
      <c r="B15" s="48"/>
      <c r="C15" s="4">
        <v>121.76</v>
      </c>
      <c r="D15" s="54"/>
    </row>
    <row r="16" spans="1:4" x14ac:dyDescent="0.25">
      <c r="A16" s="38" t="s">
        <v>81</v>
      </c>
      <c r="B16" s="43" t="s">
        <v>88</v>
      </c>
      <c r="C16" s="40">
        <f>SUM(C17:C19)</f>
        <v>497.00000000000006</v>
      </c>
      <c r="D16" s="54"/>
    </row>
    <row r="17" spans="1:4" ht="14.45" x14ac:dyDescent="0.3">
      <c r="A17" s="2" t="s">
        <v>94</v>
      </c>
      <c r="B17" s="42"/>
      <c r="C17" s="4">
        <v>247.55</v>
      </c>
      <c r="D17" s="54"/>
    </row>
    <row r="18" spans="1:4" ht="14.45" x14ac:dyDescent="0.35">
      <c r="A18" s="2" t="s">
        <v>46</v>
      </c>
      <c r="B18" s="48"/>
      <c r="C18" s="4">
        <v>141.9</v>
      </c>
      <c r="D18" s="54"/>
    </row>
    <row r="19" spans="1:4" ht="14.45" x14ac:dyDescent="0.35">
      <c r="A19" s="2" t="s">
        <v>74</v>
      </c>
      <c r="B19" s="48"/>
      <c r="C19" s="4">
        <v>107.55</v>
      </c>
      <c r="D19" s="54"/>
    </row>
    <row r="20" spans="1:4" ht="14.45" x14ac:dyDescent="0.35">
      <c r="A20" s="38" t="s">
        <v>156</v>
      </c>
      <c r="B20" s="43" t="s">
        <v>89</v>
      </c>
      <c r="C20" s="40">
        <f>SUM(C21:C23)</f>
        <v>19.22</v>
      </c>
      <c r="D20" s="54"/>
    </row>
    <row r="21" spans="1:4" ht="14.45" x14ac:dyDescent="0.35">
      <c r="A21" s="2" t="s">
        <v>7</v>
      </c>
      <c r="B21" s="42"/>
      <c r="C21" s="4">
        <v>0</v>
      </c>
      <c r="D21" s="54"/>
    </row>
    <row r="22" spans="1:4" ht="14.45" x14ac:dyDescent="0.35">
      <c r="A22" s="2" t="s">
        <v>46</v>
      </c>
      <c r="B22" s="42"/>
      <c r="C22" s="4">
        <v>0</v>
      </c>
      <c r="D22" s="54"/>
    </row>
    <row r="23" spans="1:4" ht="14.45" x14ac:dyDescent="0.35">
      <c r="A23" s="2" t="s">
        <v>74</v>
      </c>
      <c r="B23" s="42"/>
      <c r="C23" s="4">
        <v>19.22</v>
      </c>
      <c r="D23" s="54"/>
    </row>
    <row r="24" spans="1:4" x14ac:dyDescent="0.25">
      <c r="A24" s="38" t="s">
        <v>83</v>
      </c>
      <c r="B24" s="41" t="s">
        <v>90</v>
      </c>
      <c r="C24" s="40">
        <f>SUM(C25:C28)</f>
        <v>842.89</v>
      </c>
      <c r="D24" s="54"/>
    </row>
    <row r="25" spans="1:4" x14ac:dyDescent="0.25">
      <c r="A25" s="2" t="s">
        <v>92</v>
      </c>
      <c r="B25" s="42"/>
      <c r="C25" s="4">
        <v>321.10000000000002</v>
      </c>
      <c r="D25" s="54"/>
    </row>
    <row r="26" spans="1:4" ht="14.45" x14ac:dyDescent="0.35">
      <c r="A26" s="2" t="s">
        <v>46</v>
      </c>
      <c r="B26" s="42"/>
      <c r="C26" s="4">
        <v>358.44</v>
      </c>
      <c r="D26" s="54"/>
    </row>
    <row r="27" spans="1:4" ht="14.45" x14ac:dyDescent="0.35">
      <c r="A27" s="2" t="s">
        <v>1</v>
      </c>
      <c r="B27" s="42"/>
      <c r="C27" s="4">
        <v>49.25</v>
      </c>
      <c r="D27" s="54"/>
    </row>
    <row r="28" spans="1:4" ht="14.45" x14ac:dyDescent="0.35">
      <c r="A28" s="2" t="s">
        <v>74</v>
      </c>
      <c r="B28" s="42"/>
      <c r="C28" s="4">
        <v>114.1</v>
      </c>
      <c r="D28" s="54"/>
    </row>
    <row r="29" spans="1:4" x14ac:dyDescent="0.25">
      <c r="A29" s="38" t="s">
        <v>91</v>
      </c>
      <c r="B29" s="41">
        <v>43558</v>
      </c>
      <c r="C29" s="40">
        <f>SUM(C30:C31)</f>
        <v>230.57</v>
      </c>
      <c r="D29" s="54"/>
    </row>
    <row r="30" spans="1:4" x14ac:dyDescent="0.25">
      <c r="A30" s="2" t="s">
        <v>51</v>
      </c>
      <c r="B30" s="42"/>
      <c r="C30" s="4">
        <v>143.41999999999999</v>
      </c>
      <c r="D30" s="54"/>
    </row>
    <row r="31" spans="1:4" ht="14.45" x14ac:dyDescent="0.35">
      <c r="A31" s="2" t="s">
        <v>74</v>
      </c>
      <c r="B31" s="2"/>
      <c r="C31" s="2">
        <v>87.15</v>
      </c>
      <c r="D31" s="54"/>
    </row>
    <row r="32" spans="1:4" x14ac:dyDescent="0.25">
      <c r="A32" s="38" t="s">
        <v>100</v>
      </c>
      <c r="B32" s="41" t="s">
        <v>155</v>
      </c>
      <c r="C32" s="40">
        <f>SUM(C33:C35)</f>
        <v>17.86</v>
      </c>
      <c r="D32" s="54"/>
    </row>
    <row r="33" spans="1:6" ht="14.45" x14ac:dyDescent="0.35">
      <c r="A33" s="2" t="s">
        <v>131</v>
      </c>
      <c r="B33" s="42"/>
      <c r="C33" s="4">
        <v>0</v>
      </c>
      <c r="D33" s="54"/>
    </row>
    <row r="34" spans="1:6" ht="14.45" x14ac:dyDescent="0.35">
      <c r="A34" s="2" t="s">
        <v>46</v>
      </c>
      <c r="B34" s="42"/>
      <c r="C34" s="4">
        <v>0</v>
      </c>
      <c r="D34" s="54"/>
    </row>
    <row r="35" spans="1:6" x14ac:dyDescent="0.25">
      <c r="A35" s="2" t="s">
        <v>74</v>
      </c>
      <c r="B35" s="2"/>
      <c r="C35" s="2">
        <v>17.86</v>
      </c>
      <c r="D35" s="54"/>
    </row>
    <row r="36" spans="1:6" x14ac:dyDescent="0.25">
      <c r="A36" s="38" t="s">
        <v>129</v>
      </c>
      <c r="B36" s="41" t="s">
        <v>130</v>
      </c>
      <c r="C36" s="40">
        <f>SUM(C37:C39)</f>
        <v>196.33</v>
      </c>
      <c r="D36" s="54"/>
    </row>
    <row r="37" spans="1:6" x14ac:dyDescent="0.25">
      <c r="A37" s="2" t="s">
        <v>131</v>
      </c>
      <c r="B37" s="42"/>
      <c r="C37" s="4">
        <v>0</v>
      </c>
    </row>
    <row r="38" spans="1:6" x14ac:dyDescent="0.25">
      <c r="A38" s="2" t="s">
        <v>46</v>
      </c>
      <c r="B38" s="42"/>
      <c r="C38" s="4">
        <v>141.4</v>
      </c>
    </row>
    <row r="39" spans="1:6" x14ac:dyDescent="0.25">
      <c r="A39" s="2" t="s">
        <v>74</v>
      </c>
      <c r="B39" s="2"/>
      <c r="C39" s="2">
        <v>54.93</v>
      </c>
    </row>
    <row r="40" spans="1:6" x14ac:dyDescent="0.25">
      <c r="A40" s="38" t="s">
        <v>152</v>
      </c>
      <c r="B40" s="41" t="s">
        <v>134</v>
      </c>
      <c r="C40" s="40">
        <f>SUM(C41:C44)</f>
        <v>3532.6200000000003</v>
      </c>
    </row>
    <row r="41" spans="1:6" x14ac:dyDescent="0.25">
      <c r="A41" s="2" t="s">
        <v>51</v>
      </c>
      <c r="B41" s="42"/>
      <c r="C41" s="4">
        <v>1016.95</v>
      </c>
    </row>
    <row r="42" spans="1:6" x14ac:dyDescent="0.25">
      <c r="A42" s="2" t="s">
        <v>46</v>
      </c>
      <c r="B42" s="42"/>
      <c r="C42" s="4">
        <v>1151.06</v>
      </c>
    </row>
    <row r="43" spans="1:6" x14ac:dyDescent="0.25">
      <c r="A43" s="49" t="s">
        <v>45</v>
      </c>
      <c r="B43" s="50"/>
      <c r="C43" s="51">
        <v>883.57</v>
      </c>
    </row>
    <row r="44" spans="1:6" s="54" customFormat="1" x14ac:dyDescent="0.25">
      <c r="A44" s="49" t="s">
        <v>74</v>
      </c>
      <c r="B44" s="49"/>
      <c r="C44" s="49">
        <v>481.04</v>
      </c>
      <c r="D44" s="86"/>
      <c r="F44" s="87"/>
    </row>
    <row r="45" spans="1:6" x14ac:dyDescent="0.25">
      <c r="A45" s="38" t="s">
        <v>135</v>
      </c>
      <c r="B45" s="41" t="s">
        <v>136</v>
      </c>
      <c r="C45" s="40">
        <f>SUM(C47:C49)</f>
        <v>176.5</v>
      </c>
    </row>
    <row r="46" spans="1:6" s="83" customFormat="1" x14ac:dyDescent="0.25">
      <c r="A46" s="49" t="s">
        <v>51</v>
      </c>
      <c r="B46" s="61"/>
      <c r="C46" s="51">
        <v>0</v>
      </c>
    </row>
    <row r="47" spans="1:6" x14ac:dyDescent="0.25">
      <c r="A47" s="2" t="s">
        <v>131</v>
      </c>
      <c r="B47" s="42"/>
      <c r="C47" s="4">
        <v>139.5</v>
      </c>
    </row>
    <row r="48" spans="1:6" x14ac:dyDescent="0.25">
      <c r="A48" s="2" t="s">
        <v>46</v>
      </c>
      <c r="B48" s="42"/>
      <c r="C48" s="4">
        <v>0</v>
      </c>
    </row>
    <row r="49" spans="1:8" x14ac:dyDescent="0.25">
      <c r="A49" s="2" t="s">
        <v>74</v>
      </c>
      <c r="B49" s="2"/>
      <c r="C49" s="2">
        <v>37</v>
      </c>
    </row>
    <row r="50" spans="1:8" x14ac:dyDescent="0.25">
      <c r="A50" s="38" t="s">
        <v>138</v>
      </c>
      <c r="B50" s="38" t="s">
        <v>139</v>
      </c>
      <c r="C50" s="85">
        <f>SUM(C51:C53)</f>
        <v>210.84</v>
      </c>
    </row>
    <row r="51" spans="1:8" x14ac:dyDescent="0.25">
      <c r="A51" s="49" t="s">
        <v>51</v>
      </c>
      <c r="B51" s="61"/>
      <c r="C51" s="51">
        <v>101.23</v>
      </c>
      <c r="D51" s="54"/>
      <c r="E51" s="54"/>
    </row>
    <row r="52" spans="1:8" x14ac:dyDescent="0.25">
      <c r="A52" s="2" t="s">
        <v>46</v>
      </c>
      <c r="B52" s="42"/>
      <c r="C52" s="4">
        <v>0</v>
      </c>
    </row>
    <row r="53" spans="1:8" x14ac:dyDescent="0.25">
      <c r="A53" s="2" t="s">
        <v>74</v>
      </c>
      <c r="B53" s="2"/>
      <c r="C53" s="2">
        <v>109.61</v>
      </c>
    </row>
    <row r="54" spans="1:8" x14ac:dyDescent="0.25">
      <c r="A54" s="38" t="s">
        <v>140</v>
      </c>
      <c r="B54" s="38" t="s">
        <v>141</v>
      </c>
      <c r="C54" s="38">
        <f>SUM(C55:C58)</f>
        <v>3207.0799999999995</v>
      </c>
    </row>
    <row r="55" spans="1:8" x14ac:dyDescent="0.25">
      <c r="A55" s="49" t="s">
        <v>51</v>
      </c>
      <c r="B55" s="61"/>
      <c r="C55" s="51">
        <v>1821.11</v>
      </c>
    </row>
    <row r="56" spans="1:8" x14ac:dyDescent="0.25">
      <c r="A56" s="2" t="s">
        <v>46</v>
      </c>
      <c r="B56" s="42"/>
      <c r="C56" s="4">
        <v>672</v>
      </c>
    </row>
    <row r="57" spans="1:8" x14ac:dyDescent="0.25">
      <c r="A57" s="2" t="s">
        <v>1</v>
      </c>
      <c r="B57" s="42"/>
      <c r="C57" s="4">
        <v>23.62</v>
      </c>
    </row>
    <row r="58" spans="1:8" x14ac:dyDescent="0.25">
      <c r="A58" s="2" t="s">
        <v>74</v>
      </c>
      <c r="B58" s="2"/>
      <c r="C58" s="2">
        <v>690.35</v>
      </c>
      <c r="D58" s="54"/>
      <c r="E58" s="54"/>
      <c r="F58" s="54"/>
      <c r="G58" s="54"/>
      <c r="H58" s="54"/>
    </row>
    <row r="59" spans="1:8" x14ac:dyDescent="0.25">
      <c r="D59" s="54"/>
      <c r="E59" s="54"/>
      <c r="F59" s="54"/>
      <c r="G59" s="54"/>
      <c r="H59" s="54"/>
    </row>
  </sheetData>
  <mergeCells count="1">
    <mergeCell ref="A2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17</vt:i4>
      </vt:variant>
      <vt:variant>
        <vt:lpstr>Intervals amb nom</vt:lpstr>
      </vt:variant>
      <vt:variant>
        <vt:i4>2</vt:i4>
      </vt:variant>
    </vt:vector>
  </HeadingPairs>
  <TitlesOfParts>
    <vt:vector size="19" baseType="lpstr">
      <vt:lpstr>GLOBAL</vt:lpstr>
      <vt:lpstr>Desglossament despesa 2022</vt:lpstr>
      <vt:lpstr>Resum despesa 2022</vt:lpstr>
      <vt:lpstr>Desglossament despesa 2021</vt:lpstr>
      <vt:lpstr>Resum despesa 2021</vt:lpstr>
      <vt:lpstr>Resum despesa 2020</vt:lpstr>
      <vt:lpstr>Desglossament despesa 2020</vt:lpstr>
      <vt:lpstr>Resum despesa 2019</vt:lpstr>
      <vt:lpstr>Desglossament despesa 2019</vt:lpstr>
      <vt:lpstr>Resum despesa 2018</vt:lpstr>
      <vt:lpstr>Desglossament despesa 2018</vt:lpstr>
      <vt:lpstr>Resum despesa 2017</vt:lpstr>
      <vt:lpstr>Desglossament despesa 2017</vt:lpstr>
      <vt:lpstr>Resum despeses 2016</vt:lpstr>
      <vt:lpstr>Desglossament despesa 2016</vt:lpstr>
      <vt:lpstr>Resum despeses 2015</vt:lpstr>
      <vt:lpstr>Desglossament despesa 2015</vt:lpstr>
      <vt:lpstr>'Desglossament despesa 2015'!Àrea_d'impressió</vt:lpstr>
      <vt:lpstr>'Resum despeses 2015'!Àrea_d'impressió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2019-10-30T11:05:17Z</cp:lastPrinted>
  <dcterms:created xsi:type="dcterms:W3CDTF">2015-11-16T13:22:27Z</dcterms:created>
  <dcterms:modified xsi:type="dcterms:W3CDTF">2022-05-06T09:38:36Z</dcterms:modified>
</cp:coreProperties>
</file>